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7" i="18" l="1"/>
  <c r="N11" i="17"/>
  <c r="P5" i="4"/>
  <c r="R13" i="14"/>
  <c r="R10" i="13"/>
  <c r="W36" i="4"/>
  <c r="W34" i="4"/>
  <c r="G32" i="4" l="1"/>
  <c r="G31" i="4"/>
  <c r="P9" i="4" l="1"/>
  <c r="Q9" i="4" s="1"/>
  <c r="B9" i="4" s="1"/>
  <c r="C9" i="4" s="1"/>
  <c r="D9" i="4" s="1"/>
  <c r="J9" i="4"/>
  <c r="I9" i="4"/>
  <c r="E9" i="4"/>
  <c r="A9" i="4"/>
  <c r="Q8" i="4"/>
  <c r="B8" i="4" s="1"/>
  <c r="C8" i="4" s="1"/>
  <c r="D8" i="4" s="1"/>
  <c r="J8" i="4"/>
  <c r="I8" i="4"/>
  <c r="E8" i="4"/>
  <c r="A8" i="4"/>
  <c r="Q7" i="4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H6" i="4" s="1"/>
  <c r="A6" i="4"/>
  <c r="B5" i="4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8" i="4" l="1"/>
  <c r="H4" i="4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Q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W39" i="4" s="1"/>
  <c r="W42" i="4" s="1"/>
  <c r="W43" i="4" s="1"/>
  <c r="S36" i="4" l="1"/>
  <c r="S37" i="4" s="1"/>
  <c r="S39" i="4" s="1"/>
  <c r="W31" i="4"/>
  <c r="W35" i="4"/>
  <c r="S38" i="4" l="1"/>
  <c r="W48" i="4" l="1"/>
  <c r="W44" i="4"/>
</calcChain>
</file>

<file path=xl/sharedStrings.xml><?xml version="1.0" encoding="utf-8"?>
<sst xmlns="http://schemas.openxmlformats.org/spreadsheetml/2006/main" count="49" uniqueCount="42">
  <si>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</si>
  <si>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</si>
  <si>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</si>
  <si>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</si>
  <si>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</si>
  <si>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</si>
  <si>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</si>
  <si>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</si>
  <si>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</si>
  <si>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</si>
  <si>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</si>
  <si>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</si>
  <si>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</si>
  <si>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</si>
  <si>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</si>
  <si>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</si>
  <si>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</si>
  <si>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</si>
  <si>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</si>
  <si>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</si>
  <si>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</si>
  <si>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</si>
  <si>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</si>
  <si>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</si>
  <si>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</si>
  <si>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</si>
  <si>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</si>
  <si>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</si>
  <si>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</si>
  <si>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</si>
  <si>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</si>
  <si>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</si>
  <si>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</si>
  <si>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</si>
  <si>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</si>
  <si>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</si>
  <si>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</si>
  <si>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</si>
  <si>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</si>
  <si>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</si>
  <si>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 xml:space="preserve">Bank of India ( Kalbadevi Branch ) - Shailaja Basavraj Uppin Proposed Buyer MR. Kalyan Bhoumick 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</si>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</sst>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14</xdr:col>
      <xdr:colOff>153272</xdr:colOff>
      <xdr:row>30</xdr:row>
      <xdr:rowOff>48376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81000"/>
          <a:ext cx="6249272" cy="5382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14</xdr:col>
      <xdr:colOff>134219</xdr:colOff>
      <xdr:row>29</xdr:row>
      <xdr:rowOff>38743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952500"/>
          <a:ext cx="6230219" cy="4610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96114</xdr:colOff>
      <xdr:row>21</xdr:row>
      <xdr:rowOff>105348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6192114" cy="41058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143746</xdr:colOff>
      <xdr:row>30</xdr:row>
      <xdr:rowOff>172198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239746" cy="53633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11</xdr:col>
      <xdr:colOff>96114</xdr:colOff>
      <xdr:row>35</xdr:row>
      <xdr:rowOff>38850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500"/>
          <a:ext cx="6192114" cy="5372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19</xdr:col>
      <xdr:colOff>29430</xdr:colOff>
      <xdr:row>29</xdr:row>
      <xdr:rowOff>115087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0"/>
          <a:ext cx="6125430" cy="56395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18</xdr:col>
      <xdr:colOff>515528</xdr:colOff>
      <xdr:row>31</xdr:row>
      <xdr:rowOff>10271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571500"/>
          <a:ext cx="8440328" cy="53442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16</xdr:col>
      <xdr:colOff>554259</xdr:colOff>
      <xdr:row>32</xdr:row>
      <xdr:rowOff>88119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824B4AD-D29B-4F66-89C3-FA88FEBF0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9088659" cy="5803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3" zoomScaleNormal="100" workbookViewId="0">
      <selection activeCell="X38" sqref="X3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386.66666666666669</v>
      </c>
      <c r="C3" s="44">
        <f>B3*1.2</f>
        <v>464</v>
      </c>
      <c r="D3" s="44">
        <f t="shared" ref="D3:D9" si="2">C3*1.2</f>
        <v>556.79999999999995</v>
      </c>
      <c r="E3" s="45">
        <f t="shared" ref="E3:E9" si="3">R3</f>
        <v>3500000</v>
      </c>
      <c r="F3" s="44">
        <f t="shared" ref="F3:F9" si="4">ROUND((E3/B3),0)</f>
        <v>9052</v>
      </c>
      <c r="G3" s="44">
        <f t="shared" ref="G3:G9" si="5">ROUND((E3/C3),0)</f>
        <v>7543</v>
      </c>
      <c r="H3" s="44">
        <f t="shared" ref="H3:H9" si="6">ROUND((E3/D3),0)</f>
        <v>6286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v>464</v>
      </c>
      <c r="Q3" s="46">
        <f t="shared" ref="Q3:Q9" si="8">P3/1.2</f>
        <v>386.66666666666669</v>
      </c>
      <c r="R3" s="47">
        <v>3500000</v>
      </c>
    </row>
    <row r="4" spans="1:20" x14ac:dyDescent="0.25">
      <c r="A4" s="4">
        <f t="shared" si="0"/>
        <v>0</v>
      </c>
      <c r="B4" s="4">
        <f t="shared" si="1"/>
        <v>548.33333333333337</v>
      </c>
      <c r="C4" s="4">
        <f t="shared" ref="C4:C9" si="9">B4*1.2</f>
        <v>658</v>
      </c>
      <c r="D4" s="4">
        <f t="shared" si="2"/>
        <v>789.6</v>
      </c>
      <c r="E4" s="5">
        <f t="shared" si="3"/>
        <v>4500000</v>
      </c>
      <c r="F4" s="9">
        <f t="shared" si="4"/>
        <v>8207</v>
      </c>
      <c r="G4" s="9">
        <f t="shared" si="5"/>
        <v>6839</v>
      </c>
      <c r="H4" s="9">
        <f t="shared" si="6"/>
        <v>5699</v>
      </c>
      <c r="I4" s="4" t="e">
        <f>#REF!</f>
        <v>#REF!</v>
      </c>
      <c r="J4" s="4">
        <f t="shared" si="7"/>
        <v>0</v>
      </c>
      <c r="O4">
        <v>0</v>
      </c>
      <c r="P4">
        <v>658</v>
      </c>
      <c r="Q4">
        <f t="shared" si="8"/>
        <v>548.33333333333337</v>
      </c>
      <c r="R4" s="2">
        <v>4500000</v>
      </c>
    </row>
    <row r="5" spans="1:20" s="46" customFormat="1" x14ac:dyDescent="0.25">
      <c r="A5" s="44">
        <f t="shared" si="0"/>
        <v>0</v>
      </c>
      <c r="B5" s="44">
        <f t="shared" si="1"/>
        <v>387</v>
      </c>
      <c r="C5" s="44">
        <f t="shared" si="9"/>
        <v>464.4</v>
      </c>
      <c r="D5" s="44">
        <f t="shared" si="2"/>
        <v>557.28</v>
      </c>
      <c r="E5" s="45">
        <f t="shared" si="3"/>
        <v>3600000</v>
      </c>
      <c r="F5" s="44">
        <f t="shared" si="4"/>
        <v>9302</v>
      </c>
      <c r="G5" s="44">
        <f t="shared" si="5"/>
        <v>7752</v>
      </c>
      <c r="H5" s="44">
        <f t="shared" si="6"/>
        <v>6460</v>
      </c>
      <c r="I5" s="44" t="e">
        <f>#REF!</f>
        <v>#REF!</v>
      </c>
      <c r="J5" s="44">
        <f t="shared" si="7"/>
        <v>0</v>
      </c>
      <c r="O5" s="46">
        <v>0</v>
      </c>
      <c r="P5" s="46">
        <f>O5/1.2</f>
        <v>0</v>
      </c>
      <c r="Q5" s="46">
        <v>387</v>
      </c>
      <c r="R5" s="47">
        <v>3600000</v>
      </c>
    </row>
    <row r="6" spans="1:20" x14ac:dyDescent="0.25">
      <c r="A6" s="4">
        <f t="shared" si="0"/>
        <v>0</v>
      </c>
      <c r="B6" s="4">
        <f t="shared" si="1"/>
        <v>548</v>
      </c>
      <c r="C6" s="4">
        <f t="shared" si="9"/>
        <v>657.6</v>
      </c>
      <c r="D6" s="4">
        <f t="shared" si="2"/>
        <v>789.12</v>
      </c>
      <c r="E6" s="5">
        <f t="shared" si="3"/>
        <v>4600000</v>
      </c>
      <c r="F6" s="9">
        <f t="shared" si="4"/>
        <v>8394</v>
      </c>
      <c r="G6" s="9">
        <f t="shared" si="5"/>
        <v>6995</v>
      </c>
      <c r="H6" s="9">
        <f t="shared" si="6"/>
        <v>5829</v>
      </c>
      <c r="I6" s="4" t="e">
        <f>#REF!</f>
        <v>#REF!</v>
      </c>
      <c r="J6" s="4">
        <f t="shared" si="7"/>
        <v>0</v>
      </c>
      <c r="O6">
        <v>0</v>
      </c>
      <c r="P6">
        <f t="shared" ref="P6:P9" si="10">O6/1.2</f>
        <v>0</v>
      </c>
      <c r="Q6">
        <v>548</v>
      </c>
      <c r="R6" s="2">
        <v>4600000</v>
      </c>
    </row>
    <row r="7" spans="1:20" x14ac:dyDescent="0.25">
      <c r="A7" s="4">
        <f t="shared" si="0"/>
        <v>0</v>
      </c>
      <c r="B7" s="4">
        <f t="shared" si="1"/>
        <v>534.16666666666674</v>
      </c>
      <c r="C7" s="4">
        <f t="shared" si="9"/>
        <v>641.00000000000011</v>
      </c>
      <c r="D7" s="4">
        <f t="shared" si="2"/>
        <v>769.20000000000016</v>
      </c>
      <c r="E7" s="5">
        <f t="shared" si="3"/>
        <v>5700000</v>
      </c>
      <c r="F7" s="9">
        <f t="shared" si="4"/>
        <v>10671</v>
      </c>
      <c r="G7" s="9">
        <f t="shared" si="5"/>
        <v>8892</v>
      </c>
      <c r="H7" s="9">
        <f t="shared" si="6"/>
        <v>7410</v>
      </c>
      <c r="I7" s="4" t="e">
        <f>#REF!</f>
        <v>#REF!</v>
      </c>
      <c r="J7" s="4">
        <f t="shared" si="7"/>
        <v>0</v>
      </c>
      <c r="O7">
        <v>0</v>
      </c>
      <c r="P7">
        <v>641</v>
      </c>
      <c r="Q7">
        <f t="shared" si="8"/>
        <v>534.16666666666674</v>
      </c>
      <c r="R7" s="2">
        <v>5700000</v>
      </c>
    </row>
    <row r="8" spans="1:20" x14ac:dyDescent="0.25">
      <c r="A8" s="4">
        <f t="shared" si="0"/>
        <v>0</v>
      </c>
      <c r="B8" s="4">
        <f t="shared" si="1"/>
        <v>548.33333333333337</v>
      </c>
      <c r="C8" s="4">
        <f t="shared" si="9"/>
        <v>658</v>
      </c>
      <c r="D8" s="4">
        <f t="shared" si="2"/>
        <v>789.6</v>
      </c>
      <c r="E8" s="5">
        <f t="shared" si="3"/>
        <v>4900000</v>
      </c>
      <c r="F8" s="9">
        <f t="shared" si="4"/>
        <v>8936</v>
      </c>
      <c r="G8" s="9">
        <f t="shared" si="5"/>
        <v>7447</v>
      </c>
      <c r="H8" s="9">
        <f t="shared" si="6"/>
        <v>6206</v>
      </c>
      <c r="I8" s="4" t="e">
        <f>#REF!</f>
        <v>#REF!</v>
      </c>
      <c r="J8" s="4">
        <f t="shared" si="7"/>
        <v>0</v>
      </c>
      <c r="O8">
        <v>0</v>
      </c>
      <c r="P8">
        <v>658</v>
      </c>
      <c r="Q8">
        <f t="shared" si="8"/>
        <v>548.33333333333337</v>
      </c>
      <c r="R8" s="2">
        <v>4900000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2">N16</f>
        <v>0</v>
      </c>
      <c r="B16" s="44">
        <f t="shared" ref="B16:B25" si="33">Q16</f>
        <v>410</v>
      </c>
      <c r="C16" s="44">
        <f t="shared" ref="C16:C25" si="34">B16*1.2</f>
        <v>492</v>
      </c>
      <c r="D16" s="44">
        <f t="shared" ref="D16:D25" si="35">C16*1.2</f>
        <v>590.4</v>
      </c>
      <c r="E16" s="45">
        <f t="shared" ref="E16:E25" si="36">R16</f>
        <v>4300000</v>
      </c>
      <c r="F16" s="44">
        <f t="shared" ref="F16:F25" si="37">ROUND((E16/B16),0)</f>
        <v>10488</v>
      </c>
      <c r="G16" s="44">
        <f t="shared" ref="G16:G25" si="38">ROUND((E16/C16),0)</f>
        <v>8740</v>
      </c>
      <c r="H16" s="44">
        <f t="shared" ref="H16:H25" si="39">ROUND((E16/D16),0)</f>
        <v>7283</v>
      </c>
      <c r="I16" s="44" t="e">
        <f>#REF!</f>
        <v>#REF!</v>
      </c>
      <c r="J16" s="44">
        <f t="shared" ref="J16:J25" si="40">S16</f>
        <v>0</v>
      </c>
      <c r="O16" s="46">
        <v>0</v>
      </c>
      <c r="P16" s="46">
        <f t="shared" ref="P16:Q25" si="41">O16/1.2</f>
        <v>0</v>
      </c>
      <c r="Q16" s="46">
        <v>410</v>
      </c>
      <c r="R16" s="47">
        <v>4300000</v>
      </c>
    </row>
    <row r="17" spans="1:25" x14ac:dyDescent="0.25">
      <c r="A17" s="4">
        <f t="shared" si="32"/>
        <v>0</v>
      </c>
      <c r="B17" s="4">
        <f t="shared" si="33"/>
        <v>485</v>
      </c>
      <c r="C17" s="4">
        <f t="shared" si="34"/>
        <v>582</v>
      </c>
      <c r="D17" s="4">
        <f t="shared" si="35"/>
        <v>698.4</v>
      </c>
      <c r="E17" s="5">
        <f t="shared" si="36"/>
        <v>5000000</v>
      </c>
      <c r="F17" s="9">
        <f t="shared" si="37"/>
        <v>10309</v>
      </c>
      <c r="G17" s="9">
        <f t="shared" si="38"/>
        <v>8591</v>
      </c>
      <c r="H17" s="9">
        <f t="shared" si="39"/>
        <v>7159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485</v>
      </c>
      <c r="R17" s="2">
        <v>5000000</v>
      </c>
    </row>
    <row r="18" spans="1:25" s="46" customFormat="1" x14ac:dyDescent="0.25">
      <c r="A18" s="44">
        <f t="shared" si="32"/>
        <v>0</v>
      </c>
      <c r="B18" s="44">
        <f t="shared" si="33"/>
        <v>341.66666666666669</v>
      </c>
      <c r="C18" s="44">
        <f t="shared" si="34"/>
        <v>410</v>
      </c>
      <c r="D18" s="44">
        <f t="shared" si="35"/>
        <v>492</v>
      </c>
      <c r="E18" s="45">
        <f t="shared" si="36"/>
        <v>4200000</v>
      </c>
      <c r="F18" s="44">
        <f t="shared" si="37"/>
        <v>12293</v>
      </c>
      <c r="G18" s="44">
        <f t="shared" si="38"/>
        <v>10244</v>
      </c>
      <c r="H18" s="44">
        <f t="shared" si="39"/>
        <v>8537</v>
      </c>
      <c r="I18" s="44" t="e">
        <f>#REF!</f>
        <v>#REF!</v>
      </c>
      <c r="J18" s="44">
        <f t="shared" si="40"/>
        <v>0</v>
      </c>
      <c r="O18" s="46">
        <v>0</v>
      </c>
      <c r="P18" s="46">
        <v>410</v>
      </c>
      <c r="Q18" s="46">
        <f t="shared" si="41"/>
        <v>341.66666666666669</v>
      </c>
      <c r="R18" s="47">
        <v>4200000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10000</v>
      </c>
      <c r="X26" s="20" t="s">
        <v>38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7500</v>
      </c>
      <c r="X28" s="22"/>
    </row>
    <row r="29" spans="1:25" ht="15.75" x14ac:dyDescent="0.25">
      <c r="E29" t="s">
        <v>41</v>
      </c>
      <c r="F29" s="7">
        <v>387</v>
      </c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10</v>
      </c>
      <c r="X30" s="25">
        <v>2024</v>
      </c>
    </row>
    <row r="31" spans="1:25" ht="15.75" x14ac:dyDescent="0.25">
      <c r="F31" s="7">
        <v>43.15</v>
      </c>
      <c r="G31">
        <f>F31*10.764</f>
        <v>464.46659999999997</v>
      </c>
      <c r="S31" s="10"/>
      <c r="T31" s="10"/>
      <c r="U31" s="17" t="s">
        <v>18</v>
      </c>
      <c r="V31" s="23"/>
      <c r="W31" s="24">
        <f>W32-W30</f>
        <v>50</v>
      </c>
      <c r="X31" s="31">
        <v>2014</v>
      </c>
      <c r="Y31" t="s">
        <v>39</v>
      </c>
    </row>
    <row r="32" spans="1:25" ht="15.75" x14ac:dyDescent="0.25">
      <c r="G32">
        <f>G31/F29</f>
        <v>1.2001720930232558</v>
      </c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40</v>
      </c>
      <c r="Q33" s="42"/>
      <c r="R33" s="42"/>
      <c r="S33" s="42"/>
      <c r="T33" s="43"/>
      <c r="U33" s="21" t="s">
        <v>20</v>
      </c>
      <c r="V33" s="23"/>
      <c r="W33" s="24">
        <f>90*W30/W32</f>
        <v>15</v>
      </c>
      <c r="X33" s="24"/>
    </row>
    <row r="34" spans="15:24" ht="15.75" x14ac:dyDescent="0.25">
      <c r="U34" s="17"/>
      <c r="V34" s="26"/>
      <c r="W34" s="27">
        <f>W33%</f>
        <v>0.15</v>
      </c>
      <c r="X34" s="27"/>
    </row>
    <row r="35" spans="15:24" ht="15.75" x14ac:dyDescent="0.25">
      <c r="P35" s="14" t="s">
        <v>30</v>
      </c>
      <c r="Q35" s="14" t="s">
        <v>31</v>
      </c>
      <c r="R35" s="14" t="s">
        <v>32</v>
      </c>
      <c r="S35" s="14" t="s">
        <v>33</v>
      </c>
      <c r="T35" s="12"/>
      <c r="U35" s="17" t="s">
        <v>21</v>
      </c>
      <c r="V35" s="18"/>
      <c r="W35" s="19">
        <f>W29*W34</f>
        <v>375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2125</v>
      </c>
      <c r="X36" s="22"/>
    </row>
    <row r="37" spans="15:24" ht="15.75" x14ac:dyDescent="0.25">
      <c r="R37" s="6" t="s">
        <v>33</v>
      </c>
      <c r="S37" s="16">
        <f>SUM(S36:S36)</f>
        <v>0</v>
      </c>
      <c r="U37" s="17" t="s">
        <v>15</v>
      </c>
      <c r="V37" s="18"/>
      <c r="W37" s="19">
        <f>W28</f>
        <v>7500</v>
      </c>
      <c r="X37" s="22"/>
    </row>
    <row r="38" spans="15:24" ht="15.75" x14ac:dyDescent="0.25">
      <c r="R38" s="6" t="s">
        <v>24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34</v>
      </c>
      <c r="S39" s="16">
        <f>S37*80%</f>
        <v>0</v>
      </c>
      <c r="U39" s="28" t="s">
        <v>23</v>
      </c>
      <c r="V39" s="29"/>
      <c r="W39" s="20">
        <f>W37+W36</f>
        <v>9625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37</v>
      </c>
      <c r="V41" s="30"/>
      <c r="W41" s="25">
        <v>387</v>
      </c>
      <c r="X41" s="24"/>
    </row>
    <row r="42" spans="15:24" ht="15.75" x14ac:dyDescent="0.25">
      <c r="P42" s="13" t="s">
        <v>29</v>
      </c>
      <c r="S42" s="10"/>
      <c r="T42" s="11"/>
      <c r="U42" s="17" t="s">
        <v>33</v>
      </c>
      <c r="V42" s="31"/>
      <c r="W42" s="32">
        <f>W39*W41+X43</f>
        <v>3724875</v>
      </c>
      <c r="X42" s="33"/>
    </row>
    <row r="43" spans="15:24" ht="15.75" x14ac:dyDescent="0.25">
      <c r="S43" s="11"/>
      <c r="T43" s="10"/>
      <c r="U43" s="17" t="s">
        <v>24</v>
      </c>
      <c r="V43" s="23"/>
      <c r="W43" s="34">
        <f>W42*0.9</f>
        <v>3352387.5</v>
      </c>
      <c r="X43" s="35"/>
    </row>
    <row r="44" spans="15:24" ht="15.75" x14ac:dyDescent="0.25">
      <c r="S44" s="10"/>
      <c r="T44" s="10"/>
      <c r="U44" s="17" t="s">
        <v>25</v>
      </c>
      <c r="V44" s="23"/>
      <c r="W44" s="34">
        <f>W42*0.8</f>
        <v>2979900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26</v>
      </c>
      <c r="V46" s="38"/>
      <c r="W46" s="39">
        <f>W27*W41</f>
        <v>967500</v>
      </c>
      <c r="X46" s="39"/>
    </row>
    <row r="47" spans="15:24" ht="15.75" x14ac:dyDescent="0.25">
      <c r="U47" s="17" t="s">
        <v>27</v>
      </c>
      <c r="V47" s="23"/>
      <c r="W47" s="36"/>
      <c r="X47" s="36"/>
    </row>
    <row r="48" spans="15:24" ht="15.75" x14ac:dyDescent="0.25">
      <c r="U48" s="40" t="s">
        <v>28</v>
      </c>
      <c r="V48" s="36"/>
      <c r="W48" s="34">
        <f>W42*0.025/12</f>
        <v>7760.15625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R44"/>
  <sheetViews>
    <sheetView topLeftCell="E1" zoomScaleNormal="100" workbookViewId="0">
      <selection activeCell="R11" sqref="R11"/>
    </sheetView>
  </sheetViews>
  <sheetFormatPr defaultRowHeight="15" x14ac:dyDescent="0.25"/>
  <sheetData>
    <row r="10" spans="17:18" x14ac:dyDescent="0.25">
      <c r="Q10">
        <v>43.15</v>
      </c>
      <c r="R10">
        <f>Q10*10.764</f>
        <v>464.46659999999997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3:R13"/>
  <sheetViews>
    <sheetView topLeftCell="E6" workbookViewId="0">
      <selection activeCell="R14" sqref="R14"/>
    </sheetView>
  </sheetViews>
  <sheetFormatPr defaultRowHeight="15" x14ac:dyDescent="0.25"/>
  <sheetData>
    <row r="13" spans="17:18" x14ac:dyDescent="0.25">
      <c r="Q13">
        <v>61.12</v>
      </c>
      <c r="R13">
        <f>Q13*10.764</f>
        <v>657.89567999999997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1" sqref="B1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1:N11"/>
  <sheetViews>
    <sheetView topLeftCell="B7" zoomScaleNormal="100" workbookViewId="0">
      <selection activeCell="N12" sqref="N12"/>
    </sheetView>
  </sheetViews>
  <sheetFormatPr defaultRowHeight="15" x14ac:dyDescent="0.25"/>
  <sheetData>
    <row r="11" spans="13:14" x14ac:dyDescent="0.25">
      <c r="M11">
        <v>59.56</v>
      </c>
      <c r="N11">
        <f>M11*10.764</f>
        <v>641.10383999999999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7:W7"/>
  <sheetViews>
    <sheetView topLeftCell="I1" zoomScaleNormal="100" workbookViewId="0">
      <selection activeCell="W7" sqref="W7"/>
    </sheetView>
  </sheetViews>
  <sheetFormatPr defaultRowHeight="15" x14ac:dyDescent="0.25"/>
  <sheetData>
    <row r="7" spans="22:23" x14ac:dyDescent="0.25">
      <c r="V7">
        <v>61.11</v>
      </c>
      <c r="W7">
        <f>V7*10.764</f>
        <v>657.78803999999991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7" workbookViewId="0">
      <selection activeCell="F4" sqref="F4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C3" sqref="C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PJ</cp:lastModifiedBy>
  <cp:lastPrinted>2019-11-05T06:14:02Z</cp:lastPrinted>
  <dcterms:created xsi:type="dcterms:W3CDTF">2018-02-17T10:36:41Z</dcterms:created>
  <dcterms:modified xsi:type="dcterms:W3CDTF">2024-12-20T01:38:10Z</dcterms:modified>
</cp:coreProperties>
</file>