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Valuation 2024\UBI- Union Bank of India\RLP\Nishant Bairagi\"/>
    </mc:Choice>
  </mc:AlternateContent>
  <bookViews>
    <workbookView xWindow="0" yWindow="0" windowWidth="2049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IGR" sheetId="37" r:id="rId8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9" i="23" l="1"/>
  <c r="P10" i="4" l="1"/>
  <c r="B10" i="4" s="1"/>
  <c r="J10" i="4"/>
  <c r="I10" i="4"/>
  <c r="E10" i="4"/>
  <c r="A10" i="4"/>
  <c r="Q9" i="4"/>
  <c r="B9" i="4" s="1"/>
  <c r="J9" i="4"/>
  <c r="I9" i="4"/>
  <c r="E9" i="4"/>
  <c r="A9" i="4"/>
  <c r="Q8" i="4"/>
  <c r="B8" i="4" s="1"/>
  <c r="J8" i="4"/>
  <c r="I8" i="4"/>
  <c r="E8" i="4"/>
  <c r="A8" i="4"/>
  <c r="Q7" i="4"/>
  <c r="B7" i="4" s="1"/>
  <c r="J7" i="4"/>
  <c r="I7" i="4"/>
  <c r="E7" i="4"/>
  <c r="A7" i="4"/>
  <c r="P6" i="4"/>
  <c r="Q6" i="4" s="1"/>
  <c r="B6" i="4" s="1"/>
  <c r="J6" i="4"/>
  <c r="I6" i="4"/>
  <c r="E6" i="4"/>
  <c r="A6" i="4"/>
  <c r="P5" i="4"/>
  <c r="B5" i="4" s="1"/>
  <c r="J5" i="4"/>
  <c r="I5" i="4"/>
  <c r="E5" i="4"/>
  <c r="A5" i="4"/>
  <c r="B4" i="4"/>
  <c r="J4" i="4"/>
  <c r="I4" i="4"/>
  <c r="E4" i="4"/>
  <c r="A4" i="4"/>
  <c r="P3" i="4"/>
  <c r="B3" i="4" s="1"/>
  <c r="J3" i="4"/>
  <c r="I3" i="4"/>
  <c r="E3" i="4"/>
  <c r="A3" i="4"/>
  <c r="B2" i="4"/>
  <c r="J2" i="4"/>
  <c r="I2" i="4"/>
  <c r="E2" i="4"/>
  <c r="A2" i="4"/>
  <c r="C3" i="4" l="1"/>
  <c r="D3" i="4" s="1"/>
  <c r="H3" i="4" s="1"/>
  <c r="F3" i="4"/>
  <c r="C7" i="4"/>
  <c r="D7" i="4" s="1"/>
  <c r="H7" i="4" s="1"/>
  <c r="F7" i="4"/>
  <c r="C2" i="4"/>
  <c r="D2" i="4" s="1"/>
  <c r="H2" i="4" s="1"/>
  <c r="F2" i="4"/>
  <c r="C6" i="4"/>
  <c r="D6" i="4" s="1"/>
  <c r="F6" i="4"/>
  <c r="C10" i="4"/>
  <c r="D10" i="4" s="1"/>
  <c r="F10" i="4"/>
  <c r="C5" i="4"/>
  <c r="D5" i="4" s="1"/>
  <c r="H5" i="4" s="1"/>
  <c r="F5" i="4"/>
  <c r="C9" i="4"/>
  <c r="D9" i="4" s="1"/>
  <c r="H9" i="4" s="1"/>
  <c r="F9" i="4"/>
  <c r="C4" i="4"/>
  <c r="D4" i="4" s="1"/>
  <c r="H4" i="4" s="1"/>
  <c r="F4" i="4"/>
  <c r="C8" i="4"/>
  <c r="D8" i="4" s="1"/>
  <c r="H8" i="4" s="1"/>
  <c r="F8" i="4"/>
  <c r="G6" i="4"/>
  <c r="H6" i="4"/>
  <c r="H10" i="4"/>
  <c r="G7" i="4" l="1"/>
  <c r="G4" i="4"/>
  <c r="G8" i="4"/>
  <c r="G10" i="4"/>
  <c r="G5" i="4"/>
  <c r="G3" i="4"/>
  <c r="G9" i="4"/>
  <c r="G2" i="4"/>
  <c r="P13" i="4"/>
  <c r="Q13" i="4" s="1"/>
  <c r="B13" i="4" s="1"/>
  <c r="C13" i="4" s="1"/>
  <c r="J13" i="4"/>
  <c r="I13" i="4"/>
  <c r="E13" i="4"/>
  <c r="A13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5" i="4"/>
  <c r="Q15" i="4" s="1"/>
  <c r="B15" i="4" s="1"/>
  <c r="C15" i="4" s="1"/>
  <c r="J15" i="4"/>
  <c r="I15" i="4"/>
  <c r="E15" i="4"/>
  <c r="A15" i="4"/>
  <c r="P14" i="4"/>
  <c r="Q14" i="4" s="1"/>
  <c r="B14" i="4" s="1"/>
  <c r="J14" i="4"/>
  <c r="I14" i="4"/>
  <c r="E14" i="4"/>
  <c r="A14" i="4"/>
  <c r="F15" i="4" l="1"/>
  <c r="F11" i="4"/>
  <c r="F12" i="4"/>
  <c r="F13" i="4"/>
  <c r="D11" i="4"/>
  <c r="H11" i="4" s="1"/>
  <c r="G11" i="4"/>
  <c r="G13" i="4"/>
  <c r="D13" i="4"/>
  <c r="H13" i="4" s="1"/>
  <c r="G12" i="4"/>
  <c r="D12" i="4"/>
  <c r="H12" i="4" s="1"/>
  <c r="F14" i="4"/>
  <c r="C14" i="4"/>
  <c r="G15" i="4"/>
  <c r="D15" i="4"/>
  <c r="H15" i="4" s="1"/>
  <c r="N8" i="24"/>
  <c r="N7" i="24"/>
  <c r="N6" i="24"/>
  <c r="N5" i="24"/>
  <c r="G14" i="4" l="1"/>
  <c r="D14" i="4"/>
  <c r="H14" i="4" s="1"/>
  <c r="I23" i="4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19" i="4" l="1"/>
  <c r="Q19" i="4" s="1"/>
  <c r="D23" i="23"/>
  <c r="C5" i="23"/>
  <c r="N13" i="24" l="1"/>
  <c r="F2" i="24"/>
  <c r="H2" i="24" s="1"/>
  <c r="E2" i="24"/>
  <c r="G2" i="24" s="1"/>
  <c r="G31" i="4"/>
  <c r="N18" i="24"/>
  <c r="N17" i="24"/>
  <c r="N16" i="24"/>
  <c r="N12" i="24"/>
  <c r="H32" i="4" l="1"/>
  <c r="I31" i="4"/>
  <c r="I2" i="24"/>
  <c r="G3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s="1"/>
  <c r="C21" i="23" l="1"/>
  <c r="C25" i="23"/>
  <c r="B20" i="23" l="1"/>
  <c r="J19" i="4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7" i="4"/>
  <c r="H17" i="4" s="1"/>
  <c r="D18" i="4"/>
  <c r="H18" i="4" s="1"/>
  <c r="D16" i="4"/>
  <c r="H16" i="4" s="1"/>
</calcChain>
</file>

<file path=xl/sharedStrings.xml><?xml version="1.0" encoding="utf-8"?>
<sst xmlns="http://schemas.openxmlformats.org/spreadsheetml/2006/main" count="133" uniqueCount="102">
  <si>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</si>
  <si>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</si>
  <si>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</si>
  <si>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</si>
  <si>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</si>
  <si>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</si>
  <si>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</si>
  <si>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</si>
  <si>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</si>
  <si>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</si>
  <si>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</si>
  <si>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</si>
  <si>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</si>
  <si>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</si>
  <si>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</si>
  <si>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</si>
  <si>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</si>
  <si>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</si>
  <si>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</si>
  <si>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</si>
  <si>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</si>
  <si>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</si>
  <si>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</si>
  <si>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</si>
  <si>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</si>
  <si>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</si>
  <si>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</si>
  <si>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</si>
  <si>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</si>
  <si>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</si>
  <si>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</si>
  <si>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</si>
  <si>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</si>
  <si>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</si>
  <si>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</si>
  <si>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</si>
  <si>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</si>
  <si>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</si>
  <si>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</si>
  <si>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</si>
  <si>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</si>
  <si>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</si>
  <si>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</si>
  <si>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</si>
  <si>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</si>
  <si>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</si>
  <si>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</si>
  <si>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</si>
  <si>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</si>
  <si>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</si>
  <si>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</si>
  <si>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</si>
  <si>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</si>
  <si>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</si>
  <si>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</si>
  <si>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</si>
  <si>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</si>
  <si>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</si>
  <si>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</si>
  <si>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</si>
  <si>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</si>
  <si>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</si>
  <si>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</si>
  <si>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</si>
  <si>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</si>
  <si>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</si>
  <si>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</si>
  <si>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</si>
  <si>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</si>
  <si>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</si>
  <si>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</si>
  <si>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</si>
  <si>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</si>
  <si>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</si>
  <si>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</si>
  <si>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</si>
  <si>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Ground Floor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</si>
  <si>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</si>
  <si>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</si>
  <si>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</si>
  <si>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</si>
  <si>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</si>
  <si>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</si>
  <si>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</si>
  <si>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</si>
  <si>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</si>
  <si>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</si>
  <si>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</si>
  <si>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</si>
  <si>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</si>
  <si>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</si>
  <si>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</si>
  <si>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</si>
  <si>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</si>
  <si>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</si>
  <si>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</si>
  <si>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</si>
  <si>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</si>
  <si>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</si>
  <si>
    <t>Flat 1</t>
  </si>
  <si>
    <t>Flat 2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</si>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</sst>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2" fillId="0" borderId="0" xfId="0" applyFont="1" applyBorder="1"/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532215</xdr:colOff>
      <xdr:row>29</xdr:row>
      <xdr:rowOff>56452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90476" cy="55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559973</xdr:colOff>
      <xdr:row>31</xdr:row>
      <xdr:rowOff>27833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76190" cy="5933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351086</xdr:colOff>
      <xdr:row>30</xdr:row>
      <xdr:rowOff>132619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714286" cy="5847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191290</xdr:colOff>
      <xdr:row>29</xdr:row>
      <xdr:rowOff>8833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33333" cy="55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E14" sqref="E14"/>
    </sheetView>
  </sheetViews>
  <sheetFormatPr defaultRowHeight="15"/>
  <cols>
    <col min="1" max="1" width="10.5703125" customWidth="1"/>
    <col min="2" max="2" width="42.42578125" bestFit="1" customWidth="1"/>
    <col min="3" max="3" width="12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31535</v>
      </c>
      <c r="F2" s="71"/>
      <c r="G2" s="115" t="s">
        <v>77</v>
      </c>
      <c r="H2" s="116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29500</v>
      </c>
      <c r="D3" s="40"/>
      <c r="E3" s="40"/>
      <c r="F3" s="40"/>
      <c r="G3" s="77" t="s">
        <v>78</v>
      </c>
      <c r="H3" s="78" t="s">
        <v>79</v>
      </c>
      <c r="I3" s="79"/>
      <c r="J3" s="71"/>
      <c r="K3" s="80" t="s">
        <v>80</v>
      </c>
      <c r="L3" s="81"/>
      <c r="M3" s="71"/>
      <c r="N3" s="82" t="s">
        <v>81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78</v>
      </c>
      <c r="O4" s="90" t="s">
        <v>79</v>
      </c>
      <c r="P4" s="91"/>
      <c r="Q4" s="71"/>
      <c r="R4" s="71"/>
      <c r="S4" s="71"/>
    </row>
    <row r="5" spans="1:19" ht="15.75" thickBot="1">
      <c r="A5" s="71"/>
      <c r="B5" s="40" t="s">
        <v>82</v>
      </c>
      <c r="C5" s="55">
        <f>C3+C4</f>
        <v>29500</v>
      </c>
      <c r="D5" s="56" t="s">
        <v>61</v>
      </c>
      <c r="E5" s="57">
        <f>ROUND(C5/10.764,0)</f>
        <v>2741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83</v>
      </c>
      <c r="C6" s="51">
        <v>7500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84</v>
      </c>
      <c r="C7" s="55">
        <f>C5-C6</f>
        <v>22000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85</v>
      </c>
      <c r="C8" s="97">
        <v>0</v>
      </c>
      <c r="D8" s="98">
        <f>1-C8</f>
        <v>1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86</v>
      </c>
      <c r="C9" s="71"/>
      <c r="D9" s="55">
        <f>ROUND(C7*D8,0)</f>
        <v>22000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87</v>
      </c>
      <c r="C10" s="55">
        <f>C6+D9</f>
        <v>29500</v>
      </c>
      <c r="D10" s="56" t="s">
        <v>61</v>
      </c>
      <c r="E10" s="57">
        <f>ROUND(C10/10.764,0)</f>
        <v>2741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2024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2024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0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88</v>
      </c>
      <c r="C15" s="46">
        <f>60-C14</f>
        <v>60</v>
      </c>
      <c r="D15" s="71"/>
      <c r="E15" s="71"/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>
        <v>925</v>
      </c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60">
        <f>E10*C16</f>
        <v>2535425</v>
      </c>
      <c r="D17" s="71"/>
      <c r="E17" s="71"/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F34" sqref="F34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7"/>
      <c r="L1" s="117"/>
      <c r="M1" s="117"/>
      <c r="N1" s="117"/>
      <c r="O1" s="117"/>
      <c r="P1" s="117"/>
      <c r="Q1" s="117"/>
      <c r="R1" s="117"/>
    </row>
    <row r="2" spans="1:23" ht="16.5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89</v>
      </c>
      <c r="L4" s="40"/>
      <c r="M4" s="40"/>
      <c r="N4" s="40" t="s">
        <v>90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91</v>
      </c>
      <c r="L23" s="40" t="s">
        <v>92</v>
      </c>
      <c r="M23" s="40"/>
      <c r="N23" s="41"/>
      <c r="O23" s="40"/>
      <c r="P23" s="40" t="s">
        <v>94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90</v>
      </c>
      <c r="O24" s="46"/>
      <c r="P24" s="40"/>
      <c r="Q24" s="40"/>
      <c r="R24" s="49" t="s">
        <v>90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93</v>
      </c>
      <c r="O28" s="49" t="s">
        <v>90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tabSelected="1" topLeftCell="A7" workbookViewId="0">
      <selection activeCell="H21" sqref="H21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  <col min="7" max="7" width="15.85546875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C2" s="16" t="s">
        <v>76</v>
      </c>
      <c r="D2" s="17"/>
      <c r="F2" s="74"/>
      <c r="G2" s="74"/>
    </row>
    <row r="3" spans="1:9">
      <c r="A3" s="15" t="s">
        <v>13</v>
      </c>
      <c r="B3" s="18"/>
      <c r="C3" s="19">
        <v>4500</v>
      </c>
      <c r="D3" s="20" t="s">
        <v>98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2500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0</v>
      </c>
      <c r="D7" s="24"/>
      <c r="F7" s="74"/>
      <c r="G7" s="74"/>
    </row>
    <row r="8" spans="1:9">
      <c r="A8" s="15" t="s">
        <v>18</v>
      </c>
      <c r="B8" s="23"/>
      <c r="C8" s="24">
        <f>C9-C7</f>
        <v>60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</row>
    <row r="10" spans="1:9" ht="30">
      <c r="A10" s="21" t="s">
        <v>20</v>
      </c>
      <c r="B10" s="23"/>
      <c r="C10" s="24">
        <f>90*C7/C9</f>
        <v>0</v>
      </c>
      <c r="D10" s="24"/>
    </row>
    <row r="11" spans="1:9">
      <c r="A11" s="15"/>
      <c r="B11" s="25"/>
      <c r="C11" s="26">
        <f>C10%</f>
        <v>0</v>
      </c>
      <c r="D11" s="26"/>
    </row>
    <row r="12" spans="1:9">
      <c r="A12" s="15" t="s">
        <v>21</v>
      </c>
      <c r="B12" s="18"/>
      <c r="C12" s="19">
        <f>C6*C11</f>
        <v>0</v>
      </c>
      <c r="D12" s="22"/>
      <c r="F12" s="74"/>
      <c r="G12" s="74"/>
    </row>
    <row r="13" spans="1:9">
      <c r="A13" s="15" t="s">
        <v>22</v>
      </c>
      <c r="B13" s="18"/>
      <c r="C13" s="19">
        <f>C6-C12</f>
        <v>2000</v>
      </c>
      <c r="D13" s="22"/>
      <c r="F13" s="74"/>
      <c r="G13" s="74"/>
    </row>
    <row r="14" spans="1:9">
      <c r="A14" s="15" t="s">
        <v>15</v>
      </c>
      <c r="B14" s="18"/>
      <c r="C14" s="19">
        <f>C5</f>
        <v>2500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4500</v>
      </c>
      <c r="D16" s="20"/>
      <c r="E16" s="60"/>
      <c r="F16" s="74"/>
      <c r="G16" s="74"/>
    </row>
    <row r="17" spans="1:8">
      <c r="B17" s="23"/>
      <c r="C17" s="24"/>
      <c r="D17" s="24"/>
      <c r="F17" s="74"/>
      <c r="G17" s="74" t="s">
        <v>99</v>
      </c>
      <c r="H17" s="74">
        <v>480</v>
      </c>
    </row>
    <row r="18" spans="1:8" ht="16.5">
      <c r="A18" s="27" t="s">
        <v>95</v>
      </c>
      <c r="B18" s="7"/>
      <c r="C18" s="72">
        <v>981</v>
      </c>
      <c r="D18" s="72"/>
      <c r="E18" s="73"/>
      <c r="F18" s="74"/>
      <c r="G18" s="74" t="s">
        <v>100</v>
      </c>
      <c r="H18" s="74">
        <v>501</v>
      </c>
    </row>
    <row r="19" spans="1:8">
      <c r="A19" s="15"/>
      <c r="B19" s="6"/>
      <c r="C19" s="29">
        <f>C18*C16</f>
        <v>4414500</v>
      </c>
      <c r="D19" s="74" t="s">
        <v>68</v>
      </c>
      <c r="E19" s="29"/>
      <c r="F19" s="74"/>
      <c r="G19" s="118" t="s">
        <v>101</v>
      </c>
      <c r="H19" s="118">
        <f>SUM(H17:H18)</f>
        <v>981</v>
      </c>
    </row>
    <row r="20" spans="1:8">
      <c r="A20" s="15"/>
      <c r="B20" s="53">
        <f>C20*90%</f>
        <v>3575745</v>
      </c>
      <c r="C20" s="30">
        <f>C19*90%</f>
        <v>3973050</v>
      </c>
      <c r="D20" s="74" t="s">
        <v>24</v>
      </c>
      <c r="E20" s="30"/>
      <c r="F20" s="74"/>
      <c r="G20" s="74"/>
    </row>
    <row r="21" spans="1:8">
      <c r="A21" s="15"/>
      <c r="C21" s="30">
        <f>C19*70%</f>
        <v>3090150</v>
      </c>
      <c r="D21" s="74" t="s">
        <v>25</v>
      </c>
      <c r="E21" s="30"/>
      <c r="F21" s="74"/>
      <c r="G21" s="74"/>
    </row>
    <row r="22" spans="1:8">
      <c r="A22" s="15"/>
      <c r="F22" s="74"/>
      <c r="G22" s="74"/>
    </row>
    <row r="23" spans="1:8">
      <c r="A23" s="31" t="s">
        <v>26</v>
      </c>
      <c r="B23" s="32"/>
      <c r="C23" s="33">
        <f>C4*C18</f>
        <v>1962000</v>
      </c>
      <c r="D23" s="33">
        <f>D4*D18</f>
        <v>0</v>
      </c>
    </row>
    <row r="24" spans="1:8">
      <c r="A24" s="15" t="s">
        <v>27</v>
      </c>
    </row>
    <row r="25" spans="1:8">
      <c r="A25" s="34" t="s">
        <v>28</v>
      </c>
      <c r="B25" s="16"/>
      <c r="C25" s="30">
        <f>C19*0.025/12</f>
        <v>9196.875</v>
      </c>
      <c r="D25" s="30"/>
    </row>
    <row r="26" spans="1:8">
      <c r="C26" s="30"/>
      <c r="D26" s="30"/>
    </row>
    <row r="27" spans="1:8">
      <c r="C27" s="30"/>
      <c r="D27" s="30"/>
    </row>
    <row r="28" spans="1:8">
      <c r="C28"/>
      <c r="D28"/>
    </row>
    <row r="29" spans="1:8">
      <c r="C29"/>
      <c r="D29"/>
    </row>
    <row r="30" spans="1:8">
      <c r="C30"/>
      <c r="D30"/>
    </row>
    <row r="31" spans="1:8">
      <c r="C31"/>
      <c r="D31"/>
    </row>
    <row r="32" spans="1:8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F1" zoomScale="85" zoomScaleNormal="85" workbookViewId="0">
      <selection activeCell="S20" sqref="S20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10" si="0">N2</f>
        <v>0</v>
      </c>
      <c r="B2" s="4">
        <f t="shared" ref="B2:B10" si="1">Q2</f>
        <v>0</v>
      </c>
      <c r="C2" s="4">
        <f t="shared" ref="C2:C10" si="2">B2*1.2</f>
        <v>0</v>
      </c>
      <c r="D2" s="4">
        <f t="shared" ref="D2:D10" si="3">C2*1.2</f>
        <v>0</v>
      </c>
      <c r="E2" s="5">
        <f t="shared" ref="E2:E10" si="4">R2</f>
        <v>0</v>
      </c>
      <c r="F2" s="4" t="e">
        <f t="shared" ref="F2:F10" si="5">ROUND((E2/B2),0)</f>
        <v>#DIV/0!</v>
      </c>
      <c r="G2" s="4" t="e">
        <f t="shared" ref="G2:G10" si="6">ROUND((E2/C2),0)</f>
        <v>#DIV/0!</v>
      </c>
      <c r="H2" s="4" t="e">
        <f t="shared" ref="H2:H10" si="7">ROUND((E2/D2),0)</f>
        <v>#DIV/0!</v>
      </c>
      <c r="I2" s="4">
        <f t="shared" ref="I2:I10" si="8">T2</f>
        <v>0</v>
      </c>
      <c r="J2" s="4">
        <f t="shared" ref="J2:J10" si="9">U2</f>
        <v>0</v>
      </c>
      <c r="K2" s="71"/>
      <c r="L2" s="71"/>
      <c r="M2" s="71"/>
      <c r="N2" s="71"/>
      <c r="O2" s="71">
        <v>0</v>
      </c>
      <c r="P2" s="71">
        <v>0</v>
      </c>
      <c r="Q2" s="71">
        <v>0</v>
      </c>
      <c r="R2" s="2">
        <v>0</v>
      </c>
      <c r="S2" s="2"/>
      <c r="T2" s="2"/>
      <c r="AA2" s="65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4" t="e">
        <f t="shared" si="5"/>
        <v>#DIV/0!</v>
      </c>
      <c r="G3" s="4" t="e">
        <f t="shared" si="6"/>
        <v>#DIV/0!</v>
      </c>
      <c r="H3" s="4" t="e">
        <f t="shared" si="7"/>
        <v>#DIV/0!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f>O3/1.2</f>
        <v>0</v>
      </c>
      <c r="Q3" s="71">
        <v>0</v>
      </c>
      <c r="R3" s="2">
        <v>0</v>
      </c>
      <c r="S3" s="2"/>
      <c r="T3" s="2"/>
      <c r="AE3" s="65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4" t="e">
        <f t="shared" si="5"/>
        <v>#DIV/0!</v>
      </c>
      <c r="G4" s="4" t="e">
        <f t="shared" si="6"/>
        <v>#DIV/0!</v>
      </c>
      <c r="H4" s="4" t="e">
        <f t="shared" si="7"/>
        <v>#DIV/0!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v>0</v>
      </c>
      <c r="Q4" s="71">
        <v>0</v>
      </c>
      <c r="R4" s="2">
        <v>0</v>
      </c>
      <c r="S4" s="2"/>
      <c r="T4" s="2"/>
    </row>
    <row r="5" spans="1:3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4" t="e">
        <f t="shared" si="5"/>
        <v>#DIV/0!</v>
      </c>
      <c r="G5" s="4" t="e">
        <f t="shared" si="6"/>
        <v>#DIV/0!</v>
      </c>
      <c r="H5" s="4" t="e">
        <f t="shared" si="7"/>
        <v>#DIV/0!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f>O5/1.2</f>
        <v>0</v>
      </c>
      <c r="Q5" s="71">
        <v>0</v>
      </c>
      <c r="R5" s="2">
        <v>0</v>
      </c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K6" s="71"/>
      <c r="L6" s="71"/>
      <c r="M6" s="71"/>
      <c r="N6" s="71"/>
      <c r="O6" s="71">
        <v>0</v>
      </c>
      <c r="P6" s="71">
        <f>O6/1.2</f>
        <v>0</v>
      </c>
      <c r="Q6" s="71">
        <f t="shared" ref="Q6:Q9" si="10">P6/1.2</f>
        <v>0</v>
      </c>
      <c r="R6" s="2">
        <v>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687.5</v>
      </c>
      <c r="C7" s="4">
        <f t="shared" si="2"/>
        <v>825</v>
      </c>
      <c r="D7" s="4">
        <f t="shared" si="3"/>
        <v>990</v>
      </c>
      <c r="E7" s="5">
        <f t="shared" si="4"/>
        <v>2850000</v>
      </c>
      <c r="F7" s="4">
        <f t="shared" si="5"/>
        <v>4145</v>
      </c>
      <c r="G7" s="4">
        <f t="shared" si="6"/>
        <v>3455</v>
      </c>
      <c r="H7" s="4">
        <f t="shared" si="7"/>
        <v>2879</v>
      </c>
      <c r="I7" s="4">
        <f t="shared" si="8"/>
        <v>0</v>
      </c>
      <c r="J7" s="4">
        <f t="shared" si="9"/>
        <v>0</v>
      </c>
      <c r="K7" s="71"/>
      <c r="L7" s="71"/>
      <c r="M7" s="71"/>
      <c r="N7" s="71"/>
      <c r="O7" s="71">
        <v>0</v>
      </c>
      <c r="P7" s="71">
        <v>825</v>
      </c>
      <c r="Q7" s="71">
        <f t="shared" si="10"/>
        <v>687.5</v>
      </c>
      <c r="R7" s="2">
        <v>2850000</v>
      </c>
      <c r="S7" s="2"/>
      <c r="T7" s="2"/>
    </row>
    <row r="8" spans="1:35">
      <c r="A8" s="4">
        <f t="shared" si="0"/>
        <v>0</v>
      </c>
      <c r="B8" s="4">
        <f t="shared" si="1"/>
        <v>1283.3333333333335</v>
      </c>
      <c r="C8" s="4">
        <f t="shared" si="2"/>
        <v>1540.0000000000002</v>
      </c>
      <c r="D8" s="4">
        <f t="shared" si="3"/>
        <v>1848.0000000000002</v>
      </c>
      <c r="E8" s="5">
        <f t="shared" si="4"/>
        <v>5400000</v>
      </c>
      <c r="F8" s="4">
        <f t="shared" si="5"/>
        <v>4208</v>
      </c>
      <c r="G8" s="4">
        <f t="shared" si="6"/>
        <v>3506</v>
      </c>
      <c r="H8" s="4">
        <f t="shared" si="7"/>
        <v>2922</v>
      </c>
      <c r="I8" s="4">
        <f t="shared" si="8"/>
        <v>0</v>
      </c>
      <c r="J8" s="4">
        <f t="shared" si="9"/>
        <v>0</v>
      </c>
      <c r="K8" s="71"/>
      <c r="L8" s="71"/>
      <c r="M8" s="71"/>
      <c r="N8" s="71"/>
      <c r="O8" s="71">
        <v>0</v>
      </c>
      <c r="P8" s="71">
        <v>1540</v>
      </c>
      <c r="Q8" s="71">
        <f t="shared" si="10"/>
        <v>1283.3333333333335</v>
      </c>
      <c r="R8" s="2">
        <v>5400000</v>
      </c>
      <c r="S8" s="2"/>
      <c r="T8" s="2"/>
    </row>
    <row r="9" spans="1:35">
      <c r="A9" s="4">
        <f t="shared" si="0"/>
        <v>0</v>
      </c>
      <c r="B9" s="4">
        <f t="shared" si="1"/>
        <v>0</v>
      </c>
      <c r="C9" s="4">
        <f t="shared" si="2"/>
        <v>0</v>
      </c>
      <c r="D9" s="4">
        <f t="shared" si="3"/>
        <v>0</v>
      </c>
      <c r="E9" s="5">
        <f t="shared" si="4"/>
        <v>0</v>
      </c>
      <c r="F9" s="4" t="e">
        <f t="shared" si="5"/>
        <v>#DIV/0!</v>
      </c>
      <c r="G9" s="4" t="e">
        <f t="shared" si="6"/>
        <v>#DIV/0!</v>
      </c>
      <c r="H9" s="4" t="e">
        <f t="shared" si="7"/>
        <v>#DIV/0!</v>
      </c>
      <c r="I9" s="4">
        <f t="shared" si="8"/>
        <v>0</v>
      </c>
      <c r="J9" s="4">
        <f t="shared" si="9"/>
        <v>0</v>
      </c>
      <c r="K9" s="71"/>
      <c r="L9" s="71"/>
      <c r="M9" s="71"/>
      <c r="N9" s="71"/>
      <c r="O9" s="71">
        <v>0</v>
      </c>
      <c r="P9" s="71">
        <v>0</v>
      </c>
      <c r="Q9" s="71">
        <f t="shared" si="10"/>
        <v>0</v>
      </c>
      <c r="R9" s="2">
        <v>0</v>
      </c>
      <c r="S9" s="2"/>
      <c r="T9" s="2"/>
    </row>
    <row r="10" spans="1:35">
      <c r="A10" s="4">
        <f t="shared" si="0"/>
        <v>0</v>
      </c>
      <c r="B10" s="4">
        <f t="shared" si="1"/>
        <v>929</v>
      </c>
      <c r="C10" s="4">
        <f t="shared" si="2"/>
        <v>1114.8</v>
      </c>
      <c r="D10" s="4">
        <f t="shared" si="3"/>
        <v>1337.76</v>
      </c>
      <c r="E10" s="5">
        <f t="shared" si="4"/>
        <v>4670000</v>
      </c>
      <c r="F10" s="4">
        <f t="shared" si="5"/>
        <v>5027</v>
      </c>
      <c r="G10" s="4">
        <f t="shared" si="6"/>
        <v>4189</v>
      </c>
      <c r="H10" s="4">
        <f t="shared" si="7"/>
        <v>3491</v>
      </c>
      <c r="I10" s="4">
        <f t="shared" si="8"/>
        <v>0</v>
      </c>
      <c r="J10" s="4">
        <f t="shared" si="9"/>
        <v>0</v>
      </c>
      <c r="K10" s="71"/>
      <c r="L10" s="71"/>
      <c r="M10" s="71"/>
      <c r="N10" s="71"/>
      <c r="O10" s="71">
        <v>0</v>
      </c>
      <c r="P10" s="71">
        <f>O10/1.2</f>
        <v>0</v>
      </c>
      <c r="Q10" s="71">
        <v>929</v>
      </c>
      <c r="R10" s="2">
        <v>4670000</v>
      </c>
      <c r="S10" s="2"/>
    </row>
    <row r="11" spans="1:35" ht="16.5">
      <c r="A11" s="4">
        <f t="shared" ref="A11:A13" si="11">N11</f>
        <v>0</v>
      </c>
      <c r="B11" s="4">
        <f t="shared" ref="B11:B13" si="12">Q11</f>
        <v>0</v>
      </c>
      <c r="C11" s="4">
        <f t="shared" ref="C11:C13" si="13">B11*1.2</f>
        <v>0</v>
      </c>
      <c r="D11" s="4">
        <f t="shared" ref="D11:D13" si="14">C11*1.2</f>
        <v>0</v>
      </c>
      <c r="E11" s="5">
        <f t="shared" ref="E11:E13" si="15">R11</f>
        <v>0</v>
      </c>
      <c r="F11" s="4" t="e">
        <f t="shared" ref="F11:F13" si="16">ROUND((E11/B11),0)</f>
        <v>#DIV/0!</v>
      </c>
      <c r="G11" s="4" t="e">
        <f t="shared" ref="G11:G13" si="17">ROUND((E11/C11),0)</f>
        <v>#DIV/0!</v>
      </c>
      <c r="H11" s="4" t="e">
        <f t="shared" ref="H11:H13" si="18">ROUND((E11/D11),0)</f>
        <v>#DIV/0!</v>
      </c>
      <c r="I11" s="4">
        <f t="shared" ref="I11:I13" si="19">T11</f>
        <v>0</v>
      </c>
      <c r="J11" s="4">
        <f t="shared" ref="J11:J13" si="20">U11</f>
        <v>0</v>
      </c>
      <c r="K11" s="71"/>
      <c r="L11" s="71"/>
      <c r="M11" s="71"/>
      <c r="N11" s="71"/>
      <c r="O11" s="71">
        <v>0</v>
      </c>
      <c r="P11" s="71">
        <f t="shared" ref="P11" si="21">O11/1.2</f>
        <v>0</v>
      </c>
      <c r="Q11" s="71">
        <f t="shared" ref="Q11:Q13" si="22">P11/1.2</f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4" t="e">
        <f t="shared" si="16"/>
        <v>#DIV/0!</v>
      </c>
      <c r="G12" s="4" t="e">
        <f t="shared" si="17"/>
        <v>#DIV/0!</v>
      </c>
      <c r="H12" s="4" t="e">
        <f t="shared" si="18"/>
        <v>#DIV/0!</v>
      </c>
      <c r="I12" s="4">
        <f t="shared" si="19"/>
        <v>0</v>
      </c>
      <c r="J12" s="4">
        <f t="shared" si="20"/>
        <v>0</v>
      </c>
      <c r="K12" s="71"/>
      <c r="L12" s="71"/>
      <c r="M12" s="71"/>
      <c r="N12" s="71"/>
      <c r="O12" s="71">
        <v>0</v>
      </c>
      <c r="P12" s="71">
        <f>O12/1.2</f>
        <v>0</v>
      </c>
      <c r="Q12" s="71">
        <f t="shared" si="22"/>
        <v>0</v>
      </c>
      <c r="R12" s="2">
        <v>0</v>
      </c>
      <c r="S12" s="2"/>
      <c r="V12" s="68"/>
    </row>
    <row r="13" spans="1:35">
      <c r="A13" s="4">
        <f t="shared" si="11"/>
        <v>0</v>
      </c>
      <c r="B13" s="4">
        <f t="shared" si="12"/>
        <v>0</v>
      </c>
      <c r="C13" s="4">
        <f t="shared" si="13"/>
        <v>0</v>
      </c>
      <c r="D13" s="4">
        <f t="shared" si="14"/>
        <v>0</v>
      </c>
      <c r="E13" s="5">
        <f t="shared" si="15"/>
        <v>0</v>
      </c>
      <c r="F13" s="4" t="e">
        <f t="shared" si="16"/>
        <v>#DIV/0!</v>
      </c>
      <c r="G13" s="4" t="e">
        <f t="shared" si="17"/>
        <v>#DIV/0!</v>
      </c>
      <c r="H13" s="4" t="e">
        <f t="shared" si="18"/>
        <v>#DIV/0!</v>
      </c>
      <c r="I13" s="4">
        <f t="shared" si="19"/>
        <v>0</v>
      </c>
      <c r="J13" s="4">
        <f t="shared" si="20"/>
        <v>0</v>
      </c>
      <c r="K13" s="71"/>
      <c r="L13" s="71"/>
      <c r="M13" s="71"/>
      <c r="N13" s="71"/>
      <c r="O13" s="71">
        <v>0</v>
      </c>
      <c r="P13" s="71">
        <f>O13/1.2</f>
        <v>0</v>
      </c>
      <c r="Q13" s="71">
        <f t="shared" si="22"/>
        <v>0</v>
      </c>
      <c r="R13" s="2">
        <v>0</v>
      </c>
      <c r="S13" s="2"/>
    </row>
    <row r="14" spans="1:35">
      <c r="A14" s="4">
        <f t="shared" ref="A14:A15" si="23">N14</f>
        <v>0</v>
      </c>
      <c r="B14" s="4">
        <f t="shared" ref="B14:B15" si="24">Q14</f>
        <v>0</v>
      </c>
      <c r="C14" s="4">
        <f t="shared" ref="C14:C15" si="25">B14*1.2</f>
        <v>0</v>
      </c>
      <c r="D14" s="4">
        <f t="shared" ref="D14:D15" si="26">C14*1.2</f>
        <v>0</v>
      </c>
      <c r="E14" s="5">
        <f t="shared" ref="E14:E15" si="27">R14</f>
        <v>0</v>
      </c>
      <c r="F14" s="4" t="e">
        <f t="shared" ref="F14:F15" si="28">ROUND((E14/B14),0)</f>
        <v>#DIV/0!</v>
      </c>
      <c r="G14" s="4" t="e">
        <f t="shared" ref="G14:G15" si="29">ROUND((E14/C14),0)</f>
        <v>#DIV/0!</v>
      </c>
      <c r="H14" s="4" t="e">
        <f t="shared" ref="H14:H15" si="30">ROUND((E14/D14),0)</f>
        <v>#DIV/0!</v>
      </c>
      <c r="I14" s="4">
        <f t="shared" ref="I14:I15" si="31">T14</f>
        <v>0</v>
      </c>
      <c r="J14" s="4">
        <f t="shared" ref="J14:J15" si="32">U14</f>
        <v>0</v>
      </c>
      <c r="K14" s="71"/>
      <c r="L14" s="71"/>
      <c r="M14" s="71"/>
      <c r="N14" s="71"/>
      <c r="O14" s="71">
        <v>0</v>
      </c>
      <c r="P14" s="71">
        <f>O14/1.2</f>
        <v>0</v>
      </c>
      <c r="Q14" s="71">
        <f t="shared" ref="Q14:Q15" si="33">P14/1.2</f>
        <v>0</v>
      </c>
      <c r="R14" s="2">
        <v>0</v>
      </c>
      <c r="S14" s="2"/>
    </row>
    <row r="15" spans="1:35">
      <c r="A15" s="4">
        <f t="shared" si="23"/>
        <v>0</v>
      </c>
      <c r="B15" s="4">
        <f t="shared" si="24"/>
        <v>0</v>
      </c>
      <c r="C15" s="4">
        <f t="shared" si="25"/>
        <v>0</v>
      </c>
      <c r="D15" s="4">
        <f t="shared" si="26"/>
        <v>0</v>
      </c>
      <c r="E15" s="5">
        <f t="shared" si="27"/>
        <v>0</v>
      </c>
      <c r="F15" s="4" t="e">
        <f t="shared" si="28"/>
        <v>#DIV/0!</v>
      </c>
      <c r="G15" s="4" t="e">
        <f t="shared" si="29"/>
        <v>#DIV/0!</v>
      </c>
      <c r="H15" s="4" t="e">
        <f t="shared" si="30"/>
        <v>#DIV/0!</v>
      </c>
      <c r="I15" s="4">
        <f t="shared" si="31"/>
        <v>0</v>
      </c>
      <c r="J15" s="4">
        <f t="shared" si="32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33"/>
        <v>0</v>
      </c>
      <c r="R15" s="2">
        <v>0</v>
      </c>
      <c r="S15" s="2"/>
    </row>
    <row r="16" spans="1:35">
      <c r="A16" s="4">
        <f t="shared" ref="A16:A19" si="34">N16</f>
        <v>0</v>
      </c>
      <c r="B16" s="4">
        <f t="shared" ref="B16:B19" si="35">Q16</f>
        <v>0</v>
      </c>
      <c r="C16" s="4">
        <f t="shared" ref="C16:C19" si="36">B16*1.2</f>
        <v>0</v>
      </c>
      <c r="D16" s="4">
        <f t="shared" ref="D16:D19" si="37">C16*1.2</f>
        <v>0</v>
      </c>
      <c r="E16" s="5">
        <f t="shared" ref="E16:E19" si="38">R16</f>
        <v>0</v>
      </c>
      <c r="F16" s="4" t="e">
        <f t="shared" ref="F16:F19" si="39">ROUND((E16/B16),0)</f>
        <v>#DIV/0!</v>
      </c>
      <c r="G16" s="4" t="e">
        <f t="shared" ref="G16:G19" si="40">ROUND((E16/C16),0)</f>
        <v>#DIV/0!</v>
      </c>
      <c r="H16" s="4" t="e">
        <f t="shared" ref="H16:H19" si="41">ROUND((E16/D16),0)</f>
        <v>#DIV/0!</v>
      </c>
      <c r="I16" s="4">
        <f t="shared" ref="I16:J19" si="42">T16</f>
        <v>0</v>
      </c>
      <c r="J16" s="4">
        <f t="shared" si="42"/>
        <v>0</v>
      </c>
      <c r="O16">
        <v>0</v>
      </c>
      <c r="P16">
        <f t="shared" ref="P16:P17" si="43">O16/1.2</f>
        <v>0</v>
      </c>
      <c r="Q16">
        <f t="shared" ref="Q16:Q18" si="44">P16/1.2</f>
        <v>0</v>
      </c>
      <c r="R16" s="2">
        <v>0</v>
      </c>
      <c r="S16" s="2"/>
    </row>
    <row r="17" spans="1:19">
      <c r="A17" s="4">
        <f t="shared" si="34"/>
        <v>0</v>
      </c>
      <c r="B17" s="4">
        <f t="shared" si="35"/>
        <v>0</v>
      </c>
      <c r="C17" s="4">
        <f t="shared" si="36"/>
        <v>0</v>
      </c>
      <c r="D17" s="4">
        <f t="shared" si="37"/>
        <v>0</v>
      </c>
      <c r="E17" s="5">
        <f t="shared" si="38"/>
        <v>0</v>
      </c>
      <c r="F17" s="4" t="e">
        <f t="shared" si="39"/>
        <v>#DIV/0!</v>
      </c>
      <c r="G17" s="4" t="e">
        <f t="shared" si="40"/>
        <v>#DIV/0!</v>
      </c>
      <c r="H17" s="4" t="e">
        <f t="shared" si="41"/>
        <v>#DIV/0!</v>
      </c>
      <c r="I17" s="4">
        <f t="shared" si="42"/>
        <v>0</v>
      </c>
      <c r="J17" s="4">
        <f t="shared" si="42"/>
        <v>0</v>
      </c>
      <c r="O17">
        <v>0</v>
      </c>
      <c r="P17">
        <f t="shared" si="43"/>
        <v>0</v>
      </c>
      <c r="Q17">
        <f t="shared" si="44"/>
        <v>0</v>
      </c>
      <c r="R17" s="2">
        <v>0</v>
      </c>
      <c r="S17" s="2"/>
    </row>
    <row r="18" spans="1:19">
      <c r="A18" s="4">
        <f t="shared" si="34"/>
        <v>0</v>
      </c>
      <c r="B18" s="4">
        <f t="shared" si="35"/>
        <v>0</v>
      </c>
      <c r="C18" s="4">
        <f t="shared" si="36"/>
        <v>0</v>
      </c>
      <c r="D18" s="4">
        <f t="shared" si="37"/>
        <v>0</v>
      </c>
      <c r="E18" s="5">
        <f t="shared" si="38"/>
        <v>0</v>
      </c>
      <c r="F18" s="4" t="e">
        <f t="shared" si="39"/>
        <v>#DIV/0!</v>
      </c>
      <c r="G18" s="4" t="e">
        <f t="shared" si="40"/>
        <v>#DIV/0!</v>
      </c>
      <c r="H18" s="4" t="e">
        <f t="shared" si="41"/>
        <v>#DIV/0!</v>
      </c>
      <c r="I18" s="4">
        <f t="shared" si="42"/>
        <v>0</v>
      </c>
      <c r="J18" s="4">
        <f t="shared" si="42"/>
        <v>0</v>
      </c>
      <c r="O18">
        <v>0</v>
      </c>
      <c r="P18">
        <f>O18/1.2</f>
        <v>0</v>
      </c>
      <c r="Q18">
        <f t="shared" si="44"/>
        <v>0</v>
      </c>
      <c r="R18" s="2">
        <v>0</v>
      </c>
      <c r="S18" s="2"/>
    </row>
    <row r="19" spans="1:19">
      <c r="A19" s="4">
        <f t="shared" si="34"/>
        <v>0</v>
      </c>
      <c r="B19" s="4">
        <f t="shared" si="35"/>
        <v>0</v>
      </c>
      <c r="C19" s="4">
        <f t="shared" si="36"/>
        <v>0</v>
      </c>
      <c r="D19" s="4">
        <f t="shared" si="37"/>
        <v>0</v>
      </c>
      <c r="E19" s="5">
        <f t="shared" si="38"/>
        <v>0</v>
      </c>
      <c r="F19" s="4" t="e">
        <f t="shared" si="39"/>
        <v>#DIV/0!</v>
      </c>
      <c r="G19" s="4" t="e">
        <f t="shared" si="40"/>
        <v>#DIV/0!</v>
      </c>
      <c r="H19" s="4" t="e">
        <f t="shared" si="41"/>
        <v>#DIV/0!</v>
      </c>
      <c r="I19" s="4">
        <f t="shared" si="42"/>
        <v>0</v>
      </c>
      <c r="J19" s="4">
        <f t="shared" si="42"/>
        <v>0</v>
      </c>
      <c r="O19" s="71">
        <v>0</v>
      </c>
      <c r="P19" s="71">
        <f>O19/1.2</f>
        <v>0</v>
      </c>
      <c r="Q19" s="71">
        <f t="shared" ref="Q19" si="45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97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95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96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22:Q34"/>
  <sheetViews>
    <sheetView zoomScale="115" zoomScaleNormal="115" workbookViewId="0">
      <selection activeCell="F13" sqref="F13"/>
    </sheetView>
  </sheetViews>
  <sheetFormatPr defaultRowHeight="15"/>
  <sheetData>
    <row r="22" spans="17:17">
      <c r="Q22" s="71"/>
    </row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15" zoomScaleNormal="115" workbookViewId="0">
      <selection activeCell="M3" sqref="M3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H10" sqref="H10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7" zoomScale="115" zoomScaleNormal="115" workbookViewId="0">
      <selection activeCell="K11" sqref="K11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2024-12-18T11:42:15Z</dcterms:modified>
</cp:coreProperties>
</file>