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Naupada Thane\Maqbool Shaikh\Unit No. 616\"/>
    </mc:Choice>
  </mc:AlternateContent>
  <xr:revisionPtr revIDLastSave="0" documentId="13_ncr:1_{113EB542-3F7F-438B-B0DB-0C8945123AE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P3" i="4"/>
  <c r="E84" i="23"/>
  <c r="E23" i="23"/>
  <c r="E10" i="23"/>
  <c r="E11" i="23" s="1"/>
  <c r="E8" i="23"/>
  <c r="E7" i="23"/>
  <c r="E6" i="23"/>
  <c r="E5" i="23"/>
  <c r="E14" i="23" s="1"/>
  <c r="E12" i="23" l="1"/>
  <c r="E13" i="23" s="1"/>
  <c r="E16" i="23" s="1"/>
  <c r="E19" i="23" s="1"/>
  <c r="G40" i="4"/>
  <c r="G42" i="4" s="1"/>
  <c r="H38" i="4"/>
  <c r="E20" i="23" l="1"/>
  <c r="E25" i="23"/>
  <c r="E21" i="23"/>
  <c r="H40" i="4"/>
  <c r="G41" i="4"/>
  <c r="C12" i="25"/>
  <c r="C5" i="25" l="1"/>
  <c r="C4" i="25"/>
  <c r="C3" i="25"/>
  <c r="Q2" i="4"/>
  <c r="B2" i="4" s="1"/>
  <c r="C2" i="4" s="1"/>
  <c r="B3" i="4"/>
  <c r="C3" i="4" s="1"/>
  <c r="D3" i="4" s="1"/>
  <c r="Q4" i="4"/>
  <c r="B4" i="4" s="1"/>
  <c r="C4" i="4" s="1"/>
  <c r="D4" i="4" s="1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<sst xmlns="http://schemas.openxmlformats.org/spreadsheetml/2006/main" count="139" uniqueCount="89">
  <si>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</si>
  <si>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</si>
  <si>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</si>
  <si>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</si>
  <si>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</si>
  <si>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</si>
  <si>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</si>
  <si>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</si>
  <si>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</si>
  <si>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</si>
  <si>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</si>
  <si>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</si>
  <si>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</si>
  <si>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</si>
  <si>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</si>
  <si>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</si>
  <si>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</si>
  <si>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</si>
  <si>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</si>
  <si>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</si>
  <si>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</si>
  <si>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</si>
  <si>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</si>
  <si>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</si>
  <si>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</si>
  <si>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</si>
  <si>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</si>
  <si>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</si>
  <si>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</si>
  <si>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</si>
  <si>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</si>
  <si>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</si>
  <si>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</si>
  <si>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</si>
  <si>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</si>
  <si>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</si>
  <si>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</si>
  <si>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</si>
  <si>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</si>
  <si>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</si>
  <si>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</si>
  <si>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</si>
  <si>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</si>
  <si>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</si>
  <si>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</si>
  <si>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</si>
  <si>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</si>
  <si>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</si>
  <si>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</si>
  <si>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</si>
  <si>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</si>
  <si>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</si>
  <si>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</si>
  <si>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</si>
  <si>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</si>
  <si>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</si>
  <si>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</si>
  <si>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</si>
  <si>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</si>
  <si>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</si>
  <si>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</si>
  <si>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</si>
  <si>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</si>
  <si>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</si>
  <si>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</si>
  <si>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</si>
  <si>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</si>
  <si>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</si>
  <si>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</si>
  <si>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</si>
  <si>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</si>
  <si>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</si>
  <si>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</si>
  <si>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</si>
  <si>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</si>
  <si>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</si>
  <si>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</si>
  <si>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</si>
  <si>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</si>
  <si>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</si>
  <si>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</si>
  <si>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</si>
  <si>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</si>
  <si>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</si>
  <si>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IGR-15.11.21</t>
  </si>
  <si>
    <t>UNIT NO. 616</t>
  </si>
  <si>
    <t>UNIT NO. 416</t>
  </si>
  <si>
    <t>IGR-01.08.22</t>
  </si>
  <si>
    <t>IGR-18.09.23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</si>
</sst>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9F025-0421-4460-A5EF-FF23B15B9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089AFA-97D9-4A7E-AE9E-DB2CB08E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D33E22-D223-4E33-AEA9-AF8C1C80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6DA341-B71B-4E6E-8E9C-D32AC21C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37F3E-763F-4C2C-9452-79091CEC9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4F5D2-8FBA-4D23-A4BF-A4C9F885F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554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276140.92599999998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305540.92599999998</v>
      </c>
      <c r="D9" s="51" t="s">
        <v>62</v>
      </c>
      <c r="E9" s="52">
        <f>C9/10.764</f>
        <v>28385.444630248978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2010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14</v>
      </c>
      <c r="D13" s="58">
        <f>D12-C13</f>
        <v>86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workbookViewId="0">
      <selection activeCell="D35" sqref="D35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  <col min="5" max="5" width="17.140625" style="14" customWidth="1"/>
    <col min="6" max="6" width="12.5703125" style="14" bestFit="1" customWidth="1"/>
    <col min="7" max="7" width="14.28515625" bestFit="1" customWidth="1"/>
  </cols>
  <sheetData>
    <row r="1" spans="1:7" x14ac:dyDescent="0.25">
      <c r="A1" s="10"/>
      <c r="B1" s="11"/>
      <c r="C1" s="12"/>
      <c r="E1" s="11"/>
      <c r="F1" s="12"/>
    </row>
    <row r="2" spans="1:7" x14ac:dyDescent="0.25">
      <c r="A2" s="13"/>
      <c r="C2" s="15"/>
      <c r="F2" s="15"/>
    </row>
    <row r="3" spans="1:7" x14ac:dyDescent="0.25">
      <c r="A3" s="13" t="s">
        <v>13</v>
      </c>
      <c r="B3" s="16">
        <v>18500</v>
      </c>
      <c r="C3" s="19" t="s">
        <v>76</v>
      </c>
      <c r="D3" s="6" t="s">
        <v>72</v>
      </c>
      <c r="E3" s="16">
        <v>17500</v>
      </c>
      <c r="F3" s="19" t="s">
        <v>76</v>
      </c>
      <c r="G3" s="6" t="s">
        <v>72</v>
      </c>
    </row>
    <row r="4" spans="1:7" ht="30" x14ac:dyDescent="0.25">
      <c r="A4" s="18" t="s">
        <v>14</v>
      </c>
      <c r="B4" s="16">
        <v>2700</v>
      </c>
      <c r="C4" s="19"/>
      <c r="E4" s="16">
        <v>2700</v>
      </c>
      <c r="F4" s="19"/>
    </row>
    <row r="5" spans="1:7" x14ac:dyDescent="0.25">
      <c r="A5" s="13" t="s">
        <v>15</v>
      </c>
      <c r="B5" s="16">
        <f>B3-B4</f>
        <v>15800</v>
      </c>
      <c r="C5" s="19"/>
      <c r="E5" s="16">
        <f>E3-E4</f>
        <v>14800</v>
      </c>
      <c r="F5" s="19"/>
    </row>
    <row r="6" spans="1:7" x14ac:dyDescent="0.25">
      <c r="A6" s="13" t="s">
        <v>16</v>
      </c>
      <c r="B6" s="16">
        <f>B4</f>
        <v>2700</v>
      </c>
      <c r="C6" s="19"/>
      <c r="E6" s="16">
        <f>E4</f>
        <v>2700</v>
      </c>
      <c r="F6" s="19"/>
    </row>
    <row r="7" spans="1:7" x14ac:dyDescent="0.25">
      <c r="A7" s="13" t="s">
        <v>17</v>
      </c>
      <c r="B7" s="20">
        <f>C7-C8</f>
        <v>14</v>
      </c>
      <c r="C7" s="20">
        <v>2024</v>
      </c>
      <c r="E7" s="20">
        <f>F7-F8</f>
        <v>14</v>
      </c>
      <c r="F7" s="20">
        <v>2024</v>
      </c>
    </row>
    <row r="8" spans="1:7" x14ac:dyDescent="0.25">
      <c r="A8" s="13" t="s">
        <v>18</v>
      </c>
      <c r="B8" s="20">
        <f>B9-B7</f>
        <v>46</v>
      </c>
      <c r="C8" s="20">
        <v>2010</v>
      </c>
      <c r="E8" s="20">
        <f>E9-E7</f>
        <v>46</v>
      </c>
      <c r="F8" s="20">
        <v>2010</v>
      </c>
    </row>
    <row r="9" spans="1:7" x14ac:dyDescent="0.25">
      <c r="A9" s="13" t="s">
        <v>19</v>
      </c>
      <c r="B9" s="20">
        <v>60</v>
      </c>
      <c r="C9" s="20"/>
      <c r="E9" s="20">
        <v>60</v>
      </c>
      <c r="F9" s="20"/>
    </row>
    <row r="10" spans="1:7" ht="30" x14ac:dyDescent="0.25">
      <c r="A10" s="18" t="s">
        <v>20</v>
      </c>
      <c r="B10" s="20">
        <f>90*B7/B9</f>
        <v>21</v>
      </c>
      <c r="C10" s="20"/>
      <c r="E10" s="20">
        <f>90*E7/E9</f>
        <v>21</v>
      </c>
      <c r="F10" s="20"/>
    </row>
    <row r="11" spans="1:7" x14ac:dyDescent="0.25">
      <c r="A11" s="13"/>
      <c r="B11" s="21">
        <f>B10%</f>
        <v>0.21</v>
      </c>
      <c r="C11" s="21"/>
      <c r="E11" s="21">
        <f>E10%</f>
        <v>0.21</v>
      </c>
      <c r="F11" s="21"/>
    </row>
    <row r="12" spans="1:7" x14ac:dyDescent="0.25">
      <c r="A12" s="13" t="s">
        <v>21</v>
      </c>
      <c r="B12" s="16">
        <f>B6*B11</f>
        <v>567</v>
      </c>
      <c r="C12" s="19"/>
      <c r="E12" s="16">
        <f>E6*E11</f>
        <v>567</v>
      </c>
      <c r="F12" s="19"/>
    </row>
    <row r="13" spans="1:7" x14ac:dyDescent="0.25">
      <c r="A13" s="13" t="s">
        <v>22</v>
      </c>
      <c r="B13" s="16">
        <f>B6-B12</f>
        <v>2133</v>
      </c>
      <c r="C13" s="19"/>
      <c r="E13" s="16">
        <f>E6-E12</f>
        <v>2133</v>
      </c>
      <c r="F13" s="19"/>
    </row>
    <row r="14" spans="1:7" x14ac:dyDescent="0.25">
      <c r="A14" s="13" t="s">
        <v>15</v>
      </c>
      <c r="B14" s="16">
        <f>B5</f>
        <v>15800</v>
      </c>
      <c r="C14" s="19"/>
      <c r="E14" s="16">
        <f>E5</f>
        <v>14800</v>
      </c>
      <c r="F14" s="19"/>
    </row>
    <row r="15" spans="1:7" x14ac:dyDescent="0.25">
      <c r="B15" s="16"/>
      <c r="C15" s="19"/>
      <c r="E15" s="16"/>
      <c r="F15" s="19"/>
    </row>
    <row r="16" spans="1:7" x14ac:dyDescent="0.25">
      <c r="A16" s="22" t="s">
        <v>23</v>
      </c>
      <c r="B16" s="17">
        <f>B14+B13</f>
        <v>17933</v>
      </c>
      <c r="C16" s="19"/>
      <c r="E16" s="17">
        <f>E14+E13</f>
        <v>16933</v>
      </c>
      <c r="F16" s="19"/>
    </row>
    <row r="17" spans="1:7" x14ac:dyDescent="0.25">
      <c r="B17" s="20">
        <v>416</v>
      </c>
      <c r="C17" s="20"/>
      <c r="E17" s="20">
        <v>616</v>
      </c>
      <c r="F17" s="20"/>
    </row>
    <row r="18" spans="1:7" x14ac:dyDescent="0.25">
      <c r="A18" s="64" t="str">
        <f>D3</f>
        <v>ABUA</v>
      </c>
      <c r="B18" s="23">
        <v>960</v>
      </c>
      <c r="C18" s="20"/>
      <c r="E18" s="23">
        <v>1268</v>
      </c>
      <c r="F18" s="20"/>
    </row>
    <row r="19" spans="1:7" x14ac:dyDescent="0.25">
      <c r="A19" s="13" t="s">
        <v>74</v>
      </c>
      <c r="B19" s="24">
        <f>B18*B16</f>
        <v>17215680</v>
      </c>
      <c r="C19" s="65"/>
      <c r="D19" s="58"/>
      <c r="E19" s="24">
        <f>E18*E16</f>
        <v>21471044</v>
      </c>
      <c r="F19" s="65"/>
      <c r="G19" s="58"/>
    </row>
    <row r="20" spans="1:7" x14ac:dyDescent="0.25">
      <c r="A20" s="13" t="s">
        <v>24</v>
      </c>
      <c r="B20" s="25">
        <f>B19*90%</f>
        <v>15494112</v>
      </c>
      <c r="C20" s="24"/>
      <c r="D20" s="58"/>
      <c r="E20" s="25">
        <f>E19*90%</f>
        <v>19323939.600000001</v>
      </c>
      <c r="F20" s="24"/>
      <c r="G20" s="58"/>
    </row>
    <row r="21" spans="1:7" x14ac:dyDescent="0.25">
      <c r="A21" s="13" t="s">
        <v>25</v>
      </c>
      <c r="B21" s="25">
        <f>B19*80%</f>
        <v>13772544</v>
      </c>
      <c r="C21" s="25"/>
      <c r="D21" s="58"/>
      <c r="E21" s="25">
        <f>E19*80%</f>
        <v>17176835.199999999</v>
      </c>
      <c r="F21" s="25"/>
      <c r="G21" s="58"/>
    </row>
    <row r="22" spans="1:7" x14ac:dyDescent="0.25">
      <c r="A22" s="13"/>
      <c r="C22" s="20"/>
      <c r="F22" s="20"/>
    </row>
    <row r="23" spans="1:7" x14ac:dyDescent="0.25">
      <c r="A23" s="26" t="s">
        <v>26</v>
      </c>
      <c r="B23" s="27">
        <f>B4*B18</f>
        <v>2592000</v>
      </c>
      <c r="C23" s="27"/>
      <c r="E23" s="27">
        <f>E4*E18</f>
        <v>3423600</v>
      </c>
      <c r="F23" s="27"/>
    </row>
    <row r="24" spans="1:7" x14ac:dyDescent="0.25">
      <c r="A24" s="13" t="s">
        <v>27</v>
      </c>
    </row>
    <row r="25" spans="1:7" x14ac:dyDescent="0.25">
      <c r="A25" s="28" t="s">
        <v>28</v>
      </c>
      <c r="B25" s="25">
        <f>B19*0.025/12</f>
        <v>35866</v>
      </c>
      <c r="C25" s="25"/>
      <c r="D25" s="25"/>
      <c r="E25" s="25">
        <f>E19*0.025/12</f>
        <v>44731.341666666667</v>
      </c>
      <c r="F25" s="25"/>
      <c r="G25" s="25"/>
    </row>
    <row r="26" spans="1:7" x14ac:dyDescent="0.25">
      <c r="B26" s="25"/>
      <c r="C26" s="25"/>
      <c r="E26" s="25"/>
      <c r="F26" s="25"/>
    </row>
    <row r="27" spans="1:7" x14ac:dyDescent="0.25">
      <c r="B27" s="25"/>
      <c r="C27" s="25"/>
      <c r="E27" s="25"/>
      <c r="F27" s="25"/>
    </row>
    <row r="28" spans="1:7" x14ac:dyDescent="0.25">
      <c r="B28"/>
      <c r="C28"/>
      <c r="E28"/>
      <c r="F28"/>
    </row>
    <row r="29" spans="1:7" x14ac:dyDescent="0.25">
      <c r="B29"/>
      <c r="C29"/>
      <c r="E29"/>
      <c r="F29"/>
    </row>
    <row r="30" spans="1:7" x14ac:dyDescent="0.25">
      <c r="B30"/>
      <c r="C30"/>
      <c r="E30"/>
      <c r="F30"/>
    </row>
    <row r="31" spans="1:7" x14ac:dyDescent="0.25">
      <c r="B31"/>
      <c r="C31"/>
      <c r="E31"/>
      <c r="F31"/>
    </row>
    <row r="32" spans="1:7" x14ac:dyDescent="0.25">
      <c r="B32"/>
      <c r="C32"/>
      <c r="E32"/>
      <c r="F32"/>
    </row>
    <row r="33" spans="1:6" x14ac:dyDescent="0.25">
      <c r="B33"/>
      <c r="C33"/>
      <c r="E33"/>
      <c r="F33"/>
    </row>
    <row r="34" spans="1:6" x14ac:dyDescent="0.25">
      <c r="B34"/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5" x14ac:dyDescent="0.25">
      <c r="B84" s="14">
        <f>B83*B82</f>
        <v>0</v>
      </c>
      <c r="E84" s="14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tabSelected="1" workbookViewId="0">
      <selection activeCell="V20" sqref="V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958.33333333333337</v>
      </c>
      <c r="C2" s="4">
        <f t="shared" ref="C2:C16" si="1">B2*1.2</f>
        <v>1150</v>
      </c>
      <c r="D2" s="4">
        <f t="shared" ref="D2:D16" si="2">C2*1.2</f>
        <v>1380</v>
      </c>
      <c r="E2" s="5">
        <f t="shared" ref="E2:E16" si="3">R2</f>
        <v>20051000</v>
      </c>
      <c r="F2" s="4">
        <f t="shared" ref="F2:F15" si="4">ROUND((E2/B2),0)</f>
        <v>20923</v>
      </c>
      <c r="G2" s="4">
        <f t="shared" ref="G2:G15" si="5">ROUND((E2/C2),0)</f>
        <v>17436</v>
      </c>
      <c r="H2" s="4">
        <f t="shared" ref="H2:H15" si="6">ROUND((E2/D2),0)</f>
        <v>14530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1150</v>
      </c>
      <c r="Q2">
        <f t="shared" ref="Q2:Q10" si="9">P2/1.2</f>
        <v>958.33333333333337</v>
      </c>
      <c r="R2" s="2">
        <v>20051000</v>
      </c>
      <c r="S2" s="2" t="s">
        <v>84</v>
      </c>
    </row>
    <row r="3" spans="1:19" x14ac:dyDescent="0.25">
      <c r="A3" s="4">
        <v>2</v>
      </c>
      <c r="B3" s="4">
        <f t="shared" si="0"/>
        <v>488.68559999999997</v>
      </c>
      <c r="C3" s="4">
        <f t="shared" si="1"/>
        <v>586.42271999999991</v>
      </c>
      <c r="D3" s="4">
        <f t="shared" si="2"/>
        <v>703.7072639999999</v>
      </c>
      <c r="E3" s="5">
        <f t="shared" si="3"/>
        <v>9200000</v>
      </c>
      <c r="F3" s="4">
        <f t="shared" si="4"/>
        <v>18826</v>
      </c>
      <c r="G3" s="66">
        <f t="shared" si="5"/>
        <v>15688</v>
      </c>
      <c r="H3" s="66">
        <f t="shared" si="6"/>
        <v>13074</v>
      </c>
      <c r="I3" s="66">
        <f t="shared" si="7"/>
        <v>0</v>
      </c>
      <c r="J3" s="66">
        <f t="shared" si="8"/>
        <v>0</v>
      </c>
      <c r="K3" s="67"/>
      <c r="L3" s="67"/>
      <c r="M3" s="67"/>
      <c r="N3" s="67"/>
      <c r="O3" s="67">
        <v>0</v>
      </c>
      <c r="P3" s="67">
        <f>54.48*10.764</f>
        <v>586.42271999999991</v>
      </c>
      <c r="Q3" s="67">
        <f t="shared" ref="Q3" si="10">P3/1.2</f>
        <v>488.68559999999997</v>
      </c>
      <c r="R3" s="68">
        <v>9200000</v>
      </c>
      <c r="S3" s="68" t="s">
        <v>87</v>
      </c>
    </row>
    <row r="4" spans="1:19" x14ac:dyDescent="0.25">
      <c r="A4" s="4">
        <v>3</v>
      </c>
      <c r="B4" s="4">
        <f t="shared" si="0"/>
        <v>660</v>
      </c>
      <c r="C4" s="4">
        <f t="shared" si="1"/>
        <v>792</v>
      </c>
      <c r="D4" s="4">
        <f t="shared" si="2"/>
        <v>950.4</v>
      </c>
      <c r="E4" s="5">
        <f t="shared" si="3"/>
        <v>12500000</v>
      </c>
      <c r="F4" s="4">
        <f t="shared" si="4"/>
        <v>18939</v>
      </c>
      <c r="G4" s="66">
        <f t="shared" si="5"/>
        <v>15783</v>
      </c>
      <c r="H4" s="66">
        <f t="shared" si="6"/>
        <v>13152</v>
      </c>
      <c r="I4" s="66">
        <f t="shared" si="7"/>
        <v>0</v>
      </c>
      <c r="J4" s="66">
        <f t="shared" si="8"/>
        <v>0</v>
      </c>
      <c r="K4" s="67"/>
      <c r="L4" s="67"/>
      <c r="M4" s="67"/>
      <c r="N4" s="67"/>
      <c r="O4" s="67">
        <v>0</v>
      </c>
      <c r="P4" s="67">
        <v>792</v>
      </c>
      <c r="Q4" s="67">
        <f t="shared" si="9"/>
        <v>660</v>
      </c>
      <c r="R4" s="68">
        <v>12500000</v>
      </c>
      <c r="S4" s="68" t="s">
        <v>88</v>
      </c>
    </row>
    <row r="5" spans="1:19" x14ac:dyDescent="0.25">
      <c r="A5" s="4">
        <v>4</v>
      </c>
      <c r="B5" s="4">
        <f t="shared" si="0"/>
        <v>642.5</v>
      </c>
      <c r="C5" s="4">
        <f t="shared" si="1"/>
        <v>771</v>
      </c>
      <c r="D5" s="4">
        <f t="shared" si="2"/>
        <v>925.19999999999993</v>
      </c>
      <c r="E5" s="5">
        <f t="shared" si="3"/>
        <v>13000000</v>
      </c>
      <c r="F5" s="4">
        <f t="shared" si="4"/>
        <v>20233</v>
      </c>
      <c r="G5" s="66">
        <f t="shared" si="5"/>
        <v>16861</v>
      </c>
      <c r="H5" s="66">
        <f t="shared" si="6"/>
        <v>14051</v>
      </c>
      <c r="I5" s="66">
        <f t="shared" si="7"/>
        <v>0</v>
      </c>
      <c r="J5" s="66">
        <f t="shared" si="8"/>
        <v>0</v>
      </c>
      <c r="K5" s="67"/>
      <c r="L5" s="67"/>
      <c r="M5" s="67"/>
      <c r="N5" s="67"/>
      <c r="O5" s="67">
        <v>0</v>
      </c>
      <c r="P5" s="67">
        <v>771</v>
      </c>
      <c r="Q5" s="67">
        <f t="shared" si="9"/>
        <v>642.5</v>
      </c>
      <c r="R5" s="68">
        <v>13000000</v>
      </c>
      <c r="S5" s="2"/>
    </row>
    <row r="6" spans="1:19" x14ac:dyDescent="0.25">
      <c r="A6" s="4">
        <v>5</v>
      </c>
      <c r="B6" s="4">
        <f t="shared" si="0"/>
        <v>958.33333333333337</v>
      </c>
      <c r="C6" s="4">
        <f t="shared" si="1"/>
        <v>1150</v>
      </c>
      <c r="D6" s="4">
        <f t="shared" si="2"/>
        <v>1380</v>
      </c>
      <c r="E6" s="5">
        <f t="shared" si="3"/>
        <v>21500000</v>
      </c>
      <c r="F6" s="4">
        <f t="shared" si="4"/>
        <v>22435</v>
      </c>
      <c r="G6" s="69">
        <f t="shared" si="5"/>
        <v>18696</v>
      </c>
      <c r="H6" s="69">
        <f t="shared" si="6"/>
        <v>15580</v>
      </c>
      <c r="I6" s="69">
        <f t="shared" si="7"/>
        <v>0</v>
      </c>
      <c r="J6" s="69">
        <f t="shared" si="8"/>
        <v>0</v>
      </c>
      <c r="K6" s="70"/>
      <c r="L6" s="70"/>
      <c r="M6" s="70"/>
      <c r="N6" s="70"/>
      <c r="O6" s="70">
        <v>0</v>
      </c>
      <c r="P6" s="70">
        <v>1150</v>
      </c>
      <c r="Q6" s="70">
        <f t="shared" si="9"/>
        <v>958.33333333333337</v>
      </c>
      <c r="R6" s="71">
        <v>21500000</v>
      </c>
      <c r="S6" s="2"/>
    </row>
    <row r="7" spans="1:19" x14ac:dyDescent="0.25">
      <c r="A7" s="4">
        <v>6</v>
      </c>
      <c r="B7" s="4">
        <f t="shared" si="0"/>
        <v>584.02777777777783</v>
      </c>
      <c r="C7" s="4">
        <f t="shared" si="1"/>
        <v>700.83333333333337</v>
      </c>
      <c r="D7" s="4">
        <f t="shared" si="2"/>
        <v>841</v>
      </c>
      <c r="E7" s="5">
        <f t="shared" si="3"/>
        <v>14000000</v>
      </c>
      <c r="F7" s="4">
        <f t="shared" si="4"/>
        <v>23971</v>
      </c>
      <c r="G7" s="66">
        <f t="shared" si="5"/>
        <v>19976</v>
      </c>
      <c r="H7" s="66">
        <f t="shared" si="6"/>
        <v>16647</v>
      </c>
      <c r="I7" s="66">
        <f t="shared" si="7"/>
        <v>0</v>
      </c>
      <c r="J7" s="66">
        <f t="shared" si="8"/>
        <v>0</v>
      </c>
      <c r="K7" s="67"/>
      <c r="L7" s="67"/>
      <c r="M7" s="67"/>
      <c r="N7" s="67"/>
      <c r="O7" s="67">
        <v>841</v>
      </c>
      <c r="P7" s="67">
        <f t="shared" ref="P7:P10" si="11">O7/1.2</f>
        <v>700.83333333333337</v>
      </c>
      <c r="Q7" s="67">
        <f t="shared" si="9"/>
        <v>584.02777777777783</v>
      </c>
      <c r="R7" s="68">
        <v>14000000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 t="s">
        <v>85</v>
      </c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/>
      <c r="F28" s="45" t="s">
        <v>71</v>
      </c>
      <c r="G28" s="45">
        <v>0</v>
      </c>
    </row>
    <row r="29" spans="1:19" s="9" customFormat="1" x14ac:dyDescent="0.25">
      <c r="C29" s="60" t="s">
        <v>1</v>
      </c>
      <c r="D29" s="60"/>
      <c r="F29" s="45" t="s">
        <v>72</v>
      </c>
      <c r="G29" s="45">
        <v>1268</v>
      </c>
      <c r="H29" s="9" t="e">
        <f>G29/G28</f>
        <v>#DIV/0!</v>
      </c>
    </row>
    <row r="30" spans="1:19" s="9" customFormat="1" x14ac:dyDescent="0.25">
      <c r="F30" s="45" t="s">
        <v>73</v>
      </c>
      <c r="G30" s="45">
        <v>17000</v>
      </c>
    </row>
    <row r="31" spans="1:19" s="9" customFormat="1" x14ac:dyDescent="0.25">
      <c r="C31" s="63"/>
      <c r="D31" s="63"/>
      <c r="F31" s="63" t="s">
        <v>74</v>
      </c>
      <c r="G31" s="63">
        <f>G29*G30</f>
        <v>21556000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19400400</v>
      </c>
    </row>
    <row r="33" spans="3:8" s="9" customFormat="1" x14ac:dyDescent="0.25">
      <c r="C33" s="63"/>
      <c r="D33" s="63"/>
      <c r="F33" s="63" t="s">
        <v>25</v>
      </c>
      <c r="G33" s="63">
        <f>G31*80%</f>
        <v>17244800</v>
      </c>
    </row>
    <row r="34" spans="3:8" s="9" customFormat="1" x14ac:dyDescent="0.25">
      <c r="C34" s="63"/>
      <c r="D34" s="63"/>
    </row>
    <row r="35" spans="3:8" s="9" customFormat="1" x14ac:dyDescent="0.25">
      <c r="C35" s="63"/>
      <c r="D35" s="63"/>
      <c r="F35" s="62" t="s">
        <v>86</v>
      </c>
    </row>
    <row r="36" spans="3:8" s="9" customFormat="1" x14ac:dyDescent="0.25">
      <c r="F36" s="62"/>
    </row>
    <row r="37" spans="3:8" s="9" customFormat="1" x14ac:dyDescent="0.25">
      <c r="F37" s="45" t="s">
        <v>71</v>
      </c>
      <c r="G37" s="45">
        <v>0</v>
      </c>
    </row>
    <row r="38" spans="3:8" s="9" customFormat="1" x14ac:dyDescent="0.25">
      <c r="F38" s="45" t="s">
        <v>72</v>
      </c>
      <c r="G38" s="45">
        <v>960</v>
      </c>
      <c r="H38" s="9" t="e">
        <f>G38/G37</f>
        <v>#DIV/0!</v>
      </c>
    </row>
    <row r="39" spans="3:8" s="9" customFormat="1" x14ac:dyDescent="0.25">
      <c r="F39" s="45" t="s">
        <v>73</v>
      </c>
      <c r="G39" s="45">
        <v>18000</v>
      </c>
    </row>
    <row r="40" spans="3:8" s="9" customFormat="1" x14ac:dyDescent="0.25">
      <c r="F40" s="63" t="s">
        <v>74</v>
      </c>
      <c r="G40" s="63">
        <f>G38*G39</f>
        <v>17280000</v>
      </c>
      <c r="H40" s="9" t="e">
        <f>G40/D38</f>
        <v>#DIV/0!</v>
      </c>
    </row>
    <row r="41" spans="3:8" x14ac:dyDescent="0.25">
      <c r="F41" s="63" t="s">
        <v>24</v>
      </c>
      <c r="G41" s="63">
        <f>G40*90%</f>
        <v>15552000</v>
      </c>
      <c r="H41" s="9"/>
    </row>
    <row r="42" spans="3:8" x14ac:dyDescent="0.25">
      <c r="F42" s="63" t="s">
        <v>25</v>
      </c>
      <c r="G42" s="63">
        <f>G40*80%</f>
        <v>13824000</v>
      </c>
      <c r="H42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>
      <selection activeCell="J31" sqref="J31:J3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2024-12-26T05:57:36Z</dcterms:modified>
</cp:coreProperties>
</file>