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2E806EC-87D7-424A-990D-B1AE861D435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Land and land development cost" sheetId="1" r:id="rId1"/>
    <sheet name="Building civil work" sheetId="2" r:id="rId2"/>
    <sheet name="Factoty Plant" sheetId="5" r:id="rId3"/>
    <sheet name="Plant and machinery" sheetId="6" r:id="rId4"/>
  </sheets>
  <definedNames>
    <definedName name="_xlnm._FilterDatabase" localSheetId="3" hidden="1">'Plant and machinery'!$A$1:$D$44</definedName>
  </definedNames>
  <calcPr calcId="191029"/>
</workbook>
</file>

<file path=xl/calcChain.xml><?xml version="1.0" encoding="utf-8"?>
<calcChain xmlns="http://schemas.openxmlformats.org/spreadsheetml/2006/main">
  <c r="C29" i="6" l="1"/>
  <c r="C4" i="6"/>
  <c r="C2" i="6"/>
  <c r="C46" i="6" s="1"/>
  <c r="C5" i="5" l="1"/>
  <c r="D5" i="5" s="1"/>
  <c r="D4" i="5"/>
  <c r="D3" i="5"/>
  <c r="D7" i="5" s="1"/>
  <c r="A3" i="5"/>
  <c r="A4" i="5" s="1"/>
  <c r="A5" i="5" s="1"/>
  <c r="D5" i="2" l="1"/>
  <c r="D4" i="2"/>
  <c r="D3" i="2"/>
  <c r="A3" i="2"/>
  <c r="A4" i="2" s="1"/>
  <c r="A5" i="2" s="1"/>
  <c r="D2" i="2"/>
  <c r="D7" i="2" s="1"/>
  <c r="D11" i="1" l="1"/>
  <c r="A3" i="1"/>
  <c r="A4" i="1" s="1"/>
  <c r="A5" i="1" s="1"/>
  <c r="A6" i="1" s="1"/>
  <c r="A7" i="1" s="1"/>
  <c r="A8" i="1" s="1"/>
  <c r="A9" i="1" s="1"/>
  <c r="A10" i="1" s="1"/>
  <c r="A11" i="1" s="1"/>
  <c r="C2" i="1"/>
  <c r="D2" i="1" s="1"/>
  <c r="D13" i="1" s="1"/>
</calcChain>
</file>

<file path=xl/sharedStrings.xml><?xml version="1.0" encoding="utf-8"?>
<sst xmlns="http://schemas.openxmlformats.org/spreadsheetml/2006/main" count="128" uniqueCount="78">
  <si>
    <t>Sr No</t>
  </si>
  <si>
    <t>Particulars</t>
  </si>
  <si>
    <t>Amount</t>
  </si>
  <si>
    <t>Land Cost</t>
  </si>
  <si>
    <t>Land development Expense</t>
  </si>
  <si>
    <t>Land Masurement Expense</t>
  </si>
  <si>
    <t>MPCB Consent To Establish</t>
  </si>
  <si>
    <t>Grampanchayat Charges</t>
  </si>
  <si>
    <t>Fire NOC</t>
  </si>
  <si>
    <t>N A Tax</t>
  </si>
  <si>
    <t>Layout/Building Permission</t>
  </si>
  <si>
    <t>MEDCL NOC</t>
  </si>
  <si>
    <t>Soil and rock sample testing</t>
  </si>
  <si>
    <t>Area</t>
  </si>
  <si>
    <t>Boundry Wall</t>
  </si>
  <si>
    <t>1790 m2</t>
  </si>
  <si>
    <t>Additional Roads</t>
  </si>
  <si>
    <t>8000 m2</t>
  </si>
  <si>
    <t>Shop Offices (R.C.C. Frame work  with walls in brick construction. )</t>
  </si>
  <si>
    <t>500 m2</t>
  </si>
  <si>
    <t>Laboratory Building</t>
  </si>
  <si>
    <t>72 m2</t>
  </si>
  <si>
    <t>Qty in MT</t>
  </si>
  <si>
    <t>Civil Work as per BOQ of HN Constrotech</t>
  </si>
  <si>
    <t>BOQ and PO/work order</t>
  </si>
  <si>
    <t>TMT Bars (as per BOQ)</t>
  </si>
  <si>
    <t>BOQ shows quantity</t>
  </si>
  <si>
    <t>Fabrication Steel</t>
  </si>
  <si>
    <t>2 pdf in folder</t>
  </si>
  <si>
    <t>Fabrication Steel labour charges Dinesh Fabricator</t>
  </si>
  <si>
    <t>Dinesh Fabricator PO</t>
  </si>
  <si>
    <t>Rs in Lakh</t>
  </si>
  <si>
    <t xml:space="preserve">20 TPH Pusher Type Top &amp; Bottom Reheating Furnace
</t>
  </si>
  <si>
    <t>Soaking Pits for Ingot</t>
  </si>
  <si>
    <t>High Pressure Water Descaling System</t>
  </si>
  <si>
    <t>Mechanical Equipment For Rolling Mill Comprising:
Equipment procurred second hand from ISPAT Profile Pune</t>
  </si>
  <si>
    <t>Assembly ,Erection ,Alignment &amp; Commissioning of All Equipments</t>
  </si>
  <si>
    <t>Reduction Gear Box for reversing roughing mill G1 and G2.- motor couplings 4 nos</t>
  </si>
  <si>
    <t>Main Drive Motors For Reversing Roughing Mills 1250 KW X 0-260/650 rpm, AC For G1 STAND
'Main Drive Motors For Reversing Finishing Mills 1250 KW X 0-260/650 rpm, AC For G2 stand</t>
  </si>
  <si>
    <t xml:space="preserve">Geared Motors for Roller Tables  </t>
  </si>
  <si>
    <t>Manupulator, screwdown and skids motors</t>
  </si>
  <si>
    <t xml:space="preserve">Estimated Cost </t>
  </si>
  <si>
    <t>Centralized Oil Lubirication Systems for Gear Boxes, Pinion Stand and
 Screw Down of Both Reversing Mills</t>
  </si>
  <si>
    <t>Hydraulic System For Reversing Mills &amp; Auxiliary Equipments</t>
  </si>
  <si>
    <t>Centralized greasing systems for mill area.</t>
  </si>
  <si>
    <t>Hot saw &amp; Hotsaw blade sharpning machine</t>
  </si>
  <si>
    <t>Control cooling boxes</t>
  </si>
  <si>
    <r>
      <rPr>
        <b/>
        <sz val="11"/>
        <color theme="1"/>
        <rFont val="Calibri"/>
        <family val="2"/>
        <scheme val="minor"/>
      </rPr>
      <t>EOT Cranes</t>
    </r>
    <r>
      <rPr>
        <sz val="11"/>
        <color theme="1"/>
        <rFont val="Calibri"/>
        <family val="2"/>
        <scheme val="minor"/>
      </rPr>
      <t xml:space="preserve">
1 .Mill Bay 25/5 t crane  Span 26 m CRH 8m One(1)Nos. &amp; 10 t crane  Span 26 m CRH 8m One(1) No. 
2.Finishing Bay three (3)Nos 10 t crane Span 18m CRH 8m.
3.Bloom Storage Bay One (2)Nos 10 t crane Span 21m CRH 8m.</t>
    </r>
  </si>
  <si>
    <t xml:space="preserve">Roll turning Lathes retrofitting </t>
  </si>
  <si>
    <t>Milling machine</t>
  </si>
  <si>
    <t>AUTO MPI</t>
  </si>
  <si>
    <t>Annealing Furnaces</t>
  </si>
  <si>
    <r>
      <rPr>
        <b/>
        <sz val="11"/>
        <color theme="1"/>
        <rFont val="Calibri"/>
        <family val="2"/>
        <scheme val="minor"/>
      </rPr>
      <t xml:space="preserve">STRAIGHTENING MACHINE   </t>
    </r>
    <r>
      <rPr>
        <sz val="11"/>
        <color theme="1"/>
        <rFont val="Calibri"/>
        <family val="2"/>
        <scheme val="minor"/>
      </rPr>
      <t xml:space="preserve">
Roller Straightening Machine-1        
-Hydraulic Straightening Machine-1</t>
    </r>
  </si>
  <si>
    <t>Transformers</t>
  </si>
  <si>
    <t>HT Cables</t>
  </si>
  <si>
    <t>Cables</t>
  </si>
  <si>
    <t>DG Set(500kva)</t>
  </si>
  <si>
    <t xml:space="preserve">HT Panel </t>
  </si>
  <si>
    <t>Electrical &amp; Automation</t>
  </si>
  <si>
    <t>MILL ROLLS</t>
  </si>
  <si>
    <t>ROLLER GUIDE BOXES</t>
  </si>
  <si>
    <t>Lab Equipments</t>
  </si>
  <si>
    <t>Store item</t>
  </si>
  <si>
    <t xml:space="preserve">Fire and safety </t>
  </si>
  <si>
    <t>Sundry items (handling equipment , tools tackles and first fillings)</t>
  </si>
  <si>
    <t>Utilites Comprising Water and Compressed Air System Including Piping</t>
  </si>
  <si>
    <t>PRESSURE FILTER WATER TREATEMENT PLANT</t>
  </si>
  <si>
    <t>Pump Sets for Recirculating Cooling Water Systems</t>
  </si>
  <si>
    <t>cooling tower</t>
  </si>
  <si>
    <t>Air compressor</t>
  </si>
  <si>
    <t>AUTOMATIC SELF CLEANING AND AUTO BACKWASH TYPE FILTER</t>
  </si>
  <si>
    <t xml:space="preserve">OIL SKIMMER FOR DIRECT COOLING WATER  SYSTEM </t>
  </si>
  <si>
    <t>PRE OPERATIVE EXPENSIVE</t>
  </si>
  <si>
    <t>CONTINGENCIES (5% OF Project value)</t>
  </si>
  <si>
    <t>Consultancy &amp; Detailed Engineering Charges</t>
  </si>
  <si>
    <t>Remark</t>
  </si>
  <si>
    <t>Quote</t>
  </si>
  <si>
    <t>Adjustable length Measuring Gauge 4 to 12m Bar Length with hydraulic and on
 board piping and electrical wiring. (Twin Turnover Type Cooling Bed 7m wide x 20m long each.)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</si>
</sst>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B4" sqref="B4"/>
    </sheetView>
  </sheetViews>
  <sheetFormatPr defaultRowHeight="15" x14ac:dyDescent="0.25"/>
  <cols>
    <col min="2" max="2" width="26" bestFit="1" customWidth="1"/>
    <col min="3" max="3" width="14.42578125" style="1" bestFit="1" customWidth="1"/>
    <col min="4" max="4" width="14.42578125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t="s">
        <v>2</v>
      </c>
    </row>
    <row r="2" spans="1:4" x14ac:dyDescent="0.25">
      <c r="A2">
        <v>1</v>
      </c>
      <c r="B2" t="s">
        <v>3</v>
      </c>
      <c r="C2" s="1">
        <f>(1713742*100)</f>
        <v>171374200</v>
      </c>
      <c r="D2" s="1">
        <f>+C2</f>
        <v>171374200</v>
      </c>
    </row>
    <row r="3" spans="1:4" x14ac:dyDescent="0.25">
      <c r="A3">
        <f>+A2+1</f>
        <v>2</v>
      </c>
      <c r="B3" t="s">
        <v>4</v>
      </c>
    </row>
    <row r="4" spans="1:4" x14ac:dyDescent="0.25">
      <c r="A4">
        <f>+A3+1</f>
        <v>3</v>
      </c>
      <c r="B4" s="2" t="s">
        <v>5</v>
      </c>
      <c r="C4" s="1">
        <v>210000</v>
      </c>
    </row>
    <row r="5" spans="1:4" x14ac:dyDescent="0.25">
      <c r="A5">
        <f t="shared" ref="A5:A11" si="0">+A4+1</f>
        <v>4</v>
      </c>
      <c r="B5" s="2" t="s">
        <v>6</v>
      </c>
      <c r="C5" s="1">
        <v>275000</v>
      </c>
    </row>
    <row r="6" spans="1:4" x14ac:dyDescent="0.25">
      <c r="A6">
        <f t="shared" si="0"/>
        <v>5</v>
      </c>
      <c r="B6" s="2" t="s">
        <v>7</v>
      </c>
      <c r="C6" s="1">
        <v>1406200</v>
      </c>
    </row>
    <row r="7" spans="1:4" x14ac:dyDescent="0.25">
      <c r="A7">
        <f t="shared" si="0"/>
        <v>6</v>
      </c>
      <c r="B7" s="2" t="s">
        <v>8</v>
      </c>
      <c r="C7" s="1">
        <v>1082681</v>
      </c>
    </row>
    <row r="8" spans="1:4" x14ac:dyDescent="0.25">
      <c r="A8">
        <f t="shared" si="0"/>
        <v>7</v>
      </c>
      <c r="B8" s="2" t="s">
        <v>9</v>
      </c>
      <c r="C8" s="1">
        <v>262575</v>
      </c>
    </row>
    <row r="9" spans="1:4" x14ac:dyDescent="0.25">
      <c r="A9">
        <f t="shared" si="0"/>
        <v>8</v>
      </c>
      <c r="B9" s="2" t="s">
        <v>10</v>
      </c>
      <c r="C9" s="1">
        <v>8827892</v>
      </c>
    </row>
    <row r="10" spans="1:4" x14ac:dyDescent="0.25">
      <c r="A10">
        <f t="shared" si="0"/>
        <v>9</v>
      </c>
      <c r="B10" s="2" t="s">
        <v>11</v>
      </c>
      <c r="C10" s="1">
        <v>2489320</v>
      </c>
    </row>
    <row r="11" spans="1:4" x14ac:dyDescent="0.25">
      <c r="A11">
        <f t="shared" si="0"/>
        <v>10</v>
      </c>
      <c r="B11" s="2" t="s">
        <v>12</v>
      </c>
      <c r="C11" s="1">
        <v>607700</v>
      </c>
      <c r="D11" s="1">
        <f>SUM(C4:C11)</f>
        <v>15161368</v>
      </c>
    </row>
    <row r="13" spans="1:4" x14ac:dyDescent="0.25">
      <c r="D13" s="1">
        <f>SUM(D2:D11)</f>
        <v>186535568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6" sqref="D6"/>
    </sheetView>
  </sheetViews>
  <sheetFormatPr defaultRowHeight="15" x14ac:dyDescent="0.25"/>
  <cols>
    <col min="2" max="2" width="60.85546875" bestFit="1" customWidth="1"/>
    <col min="4" max="4" width="13.42578125" bestFit="1" customWidth="1"/>
  </cols>
  <sheetData>
    <row r="1" spans="1:4" x14ac:dyDescent="0.25">
      <c r="A1" t="s">
        <v>0</v>
      </c>
      <c r="B1" t="s">
        <v>1</v>
      </c>
      <c r="C1" t="s">
        <v>13</v>
      </c>
      <c r="D1" t="s">
        <v>2</v>
      </c>
    </row>
    <row r="2" spans="1:4" x14ac:dyDescent="0.25">
      <c r="A2" s="3">
        <v>1</v>
      </c>
      <c r="B2" t="s">
        <v>14</v>
      </c>
      <c r="C2" t="s">
        <v>15</v>
      </c>
      <c r="D2" s="1">
        <f>1790*5000</f>
        <v>8950000</v>
      </c>
    </row>
    <row r="3" spans="1:4" x14ac:dyDescent="0.25">
      <c r="A3" s="3">
        <f>+A2+1</f>
        <v>2</v>
      </c>
      <c r="B3" t="s">
        <v>16</v>
      </c>
      <c r="C3" t="s">
        <v>17</v>
      </c>
      <c r="D3" s="1">
        <f>2150*8000</f>
        <v>17200000</v>
      </c>
    </row>
    <row r="4" spans="1:4" x14ac:dyDescent="0.25">
      <c r="A4" s="3">
        <f>+A3+1</f>
        <v>3</v>
      </c>
      <c r="B4" t="s">
        <v>18</v>
      </c>
      <c r="C4" t="s">
        <v>19</v>
      </c>
      <c r="D4" s="1">
        <f>7500*500</f>
        <v>3750000</v>
      </c>
    </row>
    <row r="5" spans="1:4" x14ac:dyDescent="0.25">
      <c r="A5" s="3">
        <f>+A4+1</f>
        <v>4</v>
      </c>
      <c r="B5" t="s">
        <v>20</v>
      </c>
      <c r="C5" t="s">
        <v>21</v>
      </c>
      <c r="D5" s="1">
        <f>7500*72</f>
        <v>540000</v>
      </c>
    </row>
    <row r="7" spans="1:4" x14ac:dyDescent="0.25">
      <c r="D7" s="1">
        <f>SUM(D2:D6)</f>
        <v>30440000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F3" sqref="F3"/>
    </sheetView>
  </sheetViews>
  <sheetFormatPr defaultRowHeight="15" x14ac:dyDescent="0.25"/>
  <cols>
    <col min="2" max="2" width="37.5703125" bestFit="1" customWidth="1"/>
    <col min="3" max="3" width="9.140625" bestFit="1" customWidth="1"/>
    <col min="4" max="4" width="14.42578125" bestFit="1" customWidth="1"/>
    <col min="6" max="6" width="22.7109375" bestFit="1" customWidth="1"/>
  </cols>
  <sheetData>
    <row r="1" spans="1:6" x14ac:dyDescent="0.25">
      <c r="A1" t="s">
        <v>0</v>
      </c>
      <c r="B1" t="s">
        <v>1</v>
      </c>
      <c r="C1" t="s">
        <v>22</v>
      </c>
      <c r="D1" t="s">
        <v>2</v>
      </c>
    </row>
    <row r="2" spans="1:6" x14ac:dyDescent="0.25">
      <c r="A2">
        <v>1</v>
      </c>
      <c r="B2" t="s">
        <v>23</v>
      </c>
      <c r="D2" s="1">
        <v>190140418.06712365</v>
      </c>
      <c r="F2" t="s">
        <v>24</v>
      </c>
    </row>
    <row r="3" spans="1:6" x14ac:dyDescent="0.25">
      <c r="A3">
        <f>+A2+1</f>
        <v>2</v>
      </c>
      <c r="B3" t="s">
        <v>25</v>
      </c>
      <c r="C3" s="1">
        <v>1490.1695775921385</v>
      </c>
      <c r="D3" s="1">
        <f>+C3*45650</f>
        <v>68026241.217081115</v>
      </c>
      <c r="F3" t="s">
        <v>26</v>
      </c>
    </row>
    <row r="4" spans="1:6" x14ac:dyDescent="0.25">
      <c r="A4">
        <f>+A3+1</f>
        <v>3</v>
      </c>
      <c r="B4" t="s">
        <v>27</v>
      </c>
      <c r="C4" s="1">
        <v>1636.3780400000001</v>
      </c>
      <c r="D4" s="1">
        <f>+C4*44476</f>
        <v>72779549.707039997</v>
      </c>
      <c r="F4" t="s">
        <v>28</v>
      </c>
    </row>
    <row r="5" spans="1:6" x14ac:dyDescent="0.25">
      <c r="A5">
        <f>+A4+1</f>
        <v>4</v>
      </c>
      <c r="B5" t="s">
        <v>29</v>
      </c>
      <c r="C5" s="1">
        <f>+C4</f>
        <v>1636.3780400000001</v>
      </c>
      <c r="D5" s="1">
        <f>(16.8*1000)*C5</f>
        <v>27491151.072000001</v>
      </c>
      <c r="F5" t="s">
        <v>30</v>
      </c>
    </row>
    <row r="7" spans="1:6" x14ac:dyDescent="0.25">
      <c r="D7" s="1">
        <f>SUM(D2:D5)</f>
        <v>358437360.06324482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6"/>
  <sheetViews>
    <sheetView tabSelected="1" workbookViewId="0">
      <selection activeCell="C9" sqref="C9"/>
    </sheetView>
  </sheetViews>
  <sheetFormatPr defaultRowHeight="15" x14ac:dyDescent="0.25"/>
  <cols>
    <col min="1" max="1" width="9.140625" style="6"/>
    <col min="2" max="2" width="85.7109375" style="6" customWidth="1"/>
    <col min="3" max="3" width="9.42578125" style="11" bestFit="1" customWidth="1"/>
    <col min="4" max="4" width="14.7109375" style="6" bestFit="1" customWidth="1"/>
    <col min="5" max="16384" width="9.140625" style="6"/>
  </cols>
  <sheetData>
    <row r="1" spans="1:4" x14ac:dyDescent="0.25">
      <c r="A1" s="4" t="s">
        <v>0</v>
      </c>
      <c r="B1" s="4" t="s">
        <v>1</v>
      </c>
      <c r="C1" s="5" t="s">
        <v>31</v>
      </c>
      <c r="D1" s="4" t="s">
        <v>75</v>
      </c>
    </row>
    <row r="2" spans="1:4" x14ac:dyDescent="0.25">
      <c r="A2" s="7">
        <v>1</v>
      </c>
      <c r="B2" s="6" t="s">
        <v>32</v>
      </c>
      <c r="C2" s="8">
        <f>770.6+(145*0.45476)</f>
        <v>836.54020000000003</v>
      </c>
      <c r="D2" s="6" t="s">
        <v>76</v>
      </c>
    </row>
    <row r="3" spans="1:4" x14ac:dyDescent="0.25">
      <c r="A3" s="7">
        <v>2</v>
      </c>
      <c r="B3" s="6" t="s">
        <v>33</v>
      </c>
      <c r="C3" s="8">
        <v>766</v>
      </c>
      <c r="D3" s="6" t="s">
        <v>76</v>
      </c>
    </row>
    <row r="4" spans="1:4" x14ac:dyDescent="0.25">
      <c r="A4" s="7">
        <v>3</v>
      </c>
      <c r="B4" s="6" t="s">
        <v>34</v>
      </c>
      <c r="C4" s="8">
        <f>387+116.73334</f>
        <v>503.73334</v>
      </c>
      <c r="D4" s="6" t="s">
        <v>76</v>
      </c>
    </row>
    <row r="5" spans="1:4" ht="30" x14ac:dyDescent="0.25">
      <c r="A5" s="7">
        <v>4</v>
      </c>
      <c r="B5" s="9" t="s">
        <v>35</v>
      </c>
      <c r="C5" s="8">
        <v>750</v>
      </c>
      <c r="D5" s="6" t="s">
        <v>76</v>
      </c>
    </row>
    <row r="6" spans="1:4" x14ac:dyDescent="0.25">
      <c r="A6" s="7">
        <v>5</v>
      </c>
      <c r="B6" s="9" t="s">
        <v>36</v>
      </c>
      <c r="C6" s="8">
        <v>300</v>
      </c>
      <c r="D6" s="6" t="s">
        <v>76</v>
      </c>
    </row>
    <row r="7" spans="1:4" x14ac:dyDescent="0.25">
      <c r="A7" s="7">
        <v>6</v>
      </c>
      <c r="B7" s="10" t="s">
        <v>37</v>
      </c>
      <c r="C7" s="8">
        <v>511</v>
      </c>
      <c r="D7" s="6" t="s">
        <v>76</v>
      </c>
    </row>
    <row r="8" spans="1:4" ht="30" x14ac:dyDescent="0.25">
      <c r="A8" s="7">
        <v>7</v>
      </c>
      <c r="B8" s="9" t="s">
        <v>38</v>
      </c>
      <c r="C8" s="8">
        <v>455</v>
      </c>
      <c r="D8" s="6" t="s">
        <v>76</v>
      </c>
    </row>
    <row r="9" spans="1:4" x14ac:dyDescent="0.25">
      <c r="A9" s="7">
        <v>8</v>
      </c>
      <c r="B9" s="6" t="s">
        <v>39</v>
      </c>
      <c r="C9" s="8">
        <v>248</v>
      </c>
      <c r="D9" s="6" t="s">
        <v>76</v>
      </c>
    </row>
    <row r="10" spans="1:4" x14ac:dyDescent="0.25">
      <c r="A10" s="7">
        <v>9</v>
      </c>
      <c r="B10" s="6" t="s">
        <v>40</v>
      </c>
      <c r="C10" s="8">
        <v>75</v>
      </c>
      <c r="D10" s="6" t="s">
        <v>41</v>
      </c>
    </row>
    <row r="11" spans="1:4" ht="30" x14ac:dyDescent="0.25">
      <c r="A11" s="7">
        <v>10</v>
      </c>
      <c r="B11" s="9" t="s">
        <v>42</v>
      </c>
      <c r="C11" s="8">
        <v>42</v>
      </c>
      <c r="D11" s="6" t="s">
        <v>76</v>
      </c>
    </row>
    <row r="12" spans="1:4" x14ac:dyDescent="0.25">
      <c r="A12" s="7">
        <v>11</v>
      </c>
      <c r="B12" s="6" t="s">
        <v>43</v>
      </c>
      <c r="C12" s="8">
        <v>30</v>
      </c>
      <c r="D12" s="6" t="s">
        <v>41</v>
      </c>
    </row>
    <row r="13" spans="1:4" x14ac:dyDescent="0.25">
      <c r="A13" s="7">
        <v>12</v>
      </c>
      <c r="B13" s="6" t="s">
        <v>44</v>
      </c>
      <c r="C13" s="8">
        <v>30</v>
      </c>
      <c r="D13" s="6" t="s">
        <v>41</v>
      </c>
    </row>
    <row r="14" spans="1:4" x14ac:dyDescent="0.25">
      <c r="A14" s="7">
        <v>13</v>
      </c>
      <c r="B14" s="6" t="s">
        <v>45</v>
      </c>
      <c r="C14" s="8">
        <v>53.3</v>
      </c>
      <c r="D14" s="6" t="s">
        <v>76</v>
      </c>
    </row>
    <row r="15" spans="1:4" ht="45" x14ac:dyDescent="0.25">
      <c r="A15" s="7">
        <v>14</v>
      </c>
      <c r="B15" s="9" t="s">
        <v>77</v>
      </c>
      <c r="C15" s="8">
        <v>477.6</v>
      </c>
      <c r="D15" s="6" t="s">
        <v>76</v>
      </c>
    </row>
    <row r="16" spans="1:4" x14ac:dyDescent="0.25">
      <c r="A16" s="7">
        <v>15</v>
      </c>
      <c r="B16" s="6" t="s">
        <v>46</v>
      </c>
      <c r="C16" s="8">
        <v>170</v>
      </c>
      <c r="D16" s="6" t="s">
        <v>41</v>
      </c>
    </row>
    <row r="17" spans="1:4" ht="75" x14ac:dyDescent="0.25">
      <c r="A17" s="7">
        <v>16</v>
      </c>
      <c r="B17" s="9" t="s">
        <v>47</v>
      </c>
      <c r="C17" s="8">
        <v>469.1</v>
      </c>
      <c r="D17" s="6" t="s">
        <v>76</v>
      </c>
    </row>
    <row r="18" spans="1:4" x14ac:dyDescent="0.25">
      <c r="A18" s="7">
        <v>17</v>
      </c>
      <c r="B18" s="6" t="s">
        <v>48</v>
      </c>
      <c r="C18" s="8">
        <v>86.988</v>
      </c>
      <c r="D18" s="6" t="s">
        <v>76</v>
      </c>
    </row>
    <row r="19" spans="1:4" x14ac:dyDescent="0.25">
      <c r="A19" s="7">
        <v>18</v>
      </c>
      <c r="B19" s="6" t="s">
        <v>49</v>
      </c>
      <c r="C19" s="8">
        <v>9.85</v>
      </c>
      <c r="D19" s="6" t="s">
        <v>76</v>
      </c>
    </row>
    <row r="20" spans="1:4" x14ac:dyDescent="0.25">
      <c r="A20" s="7">
        <v>19</v>
      </c>
      <c r="B20" s="6" t="s">
        <v>50</v>
      </c>
      <c r="C20" s="8">
        <v>179.45</v>
      </c>
      <c r="D20" s="6" t="s">
        <v>76</v>
      </c>
    </row>
    <row r="21" spans="1:4" x14ac:dyDescent="0.25">
      <c r="A21" s="7">
        <v>20</v>
      </c>
      <c r="B21" s="6" t="s">
        <v>51</v>
      </c>
      <c r="C21" s="8">
        <v>150</v>
      </c>
      <c r="D21" s="6" t="s">
        <v>41</v>
      </c>
    </row>
    <row r="22" spans="1:4" ht="45" x14ac:dyDescent="0.25">
      <c r="A22" s="7">
        <v>21</v>
      </c>
      <c r="B22" s="9" t="s">
        <v>52</v>
      </c>
      <c r="C22" s="8">
        <v>377</v>
      </c>
      <c r="D22" s="6" t="s">
        <v>76</v>
      </c>
    </row>
    <row r="23" spans="1:4" x14ac:dyDescent="0.25">
      <c r="A23" s="7">
        <v>22</v>
      </c>
      <c r="B23" s="6" t="s">
        <v>53</v>
      </c>
      <c r="C23" s="8">
        <v>250.4</v>
      </c>
      <c r="D23" s="6" t="s">
        <v>76</v>
      </c>
    </row>
    <row r="24" spans="1:4" x14ac:dyDescent="0.25">
      <c r="A24" s="7">
        <v>23</v>
      </c>
      <c r="B24" s="6" t="s">
        <v>54</v>
      </c>
      <c r="C24" s="8">
        <v>55.801900000000003</v>
      </c>
      <c r="D24" s="6" t="s">
        <v>76</v>
      </c>
    </row>
    <row r="25" spans="1:4" x14ac:dyDescent="0.25">
      <c r="A25" s="7">
        <v>24</v>
      </c>
      <c r="B25" s="6" t="s">
        <v>55</v>
      </c>
      <c r="C25" s="8">
        <v>100</v>
      </c>
      <c r="D25" s="6" t="s">
        <v>41</v>
      </c>
    </row>
    <row r="26" spans="1:4" x14ac:dyDescent="0.25">
      <c r="A26" s="7">
        <v>25</v>
      </c>
      <c r="B26" s="6" t="s">
        <v>56</v>
      </c>
      <c r="C26" s="8">
        <v>50</v>
      </c>
      <c r="D26" s="6" t="s">
        <v>41</v>
      </c>
    </row>
    <row r="27" spans="1:4" x14ac:dyDescent="0.25">
      <c r="A27" s="7">
        <v>26</v>
      </c>
      <c r="B27" s="6" t="s">
        <v>57</v>
      </c>
      <c r="C27" s="8">
        <v>96.212999999999994</v>
      </c>
      <c r="D27" s="6" t="s">
        <v>76</v>
      </c>
    </row>
    <row r="28" spans="1:4" x14ac:dyDescent="0.25">
      <c r="A28" s="7">
        <v>27</v>
      </c>
      <c r="B28" s="6" t="s">
        <v>58</v>
      </c>
      <c r="C28" s="12">
        <v>1582.8</v>
      </c>
      <c r="D28" s="6" t="s">
        <v>76</v>
      </c>
    </row>
    <row r="29" spans="1:4" x14ac:dyDescent="0.25">
      <c r="A29" s="7">
        <v>28</v>
      </c>
      <c r="B29" s="6" t="s">
        <v>59</v>
      </c>
      <c r="C29" s="8">
        <f>2.2264+3.4672+1.1022</f>
        <v>6.7957999999999998</v>
      </c>
      <c r="D29" s="6" t="s">
        <v>76</v>
      </c>
    </row>
    <row r="30" spans="1:4" x14ac:dyDescent="0.25">
      <c r="A30" s="7">
        <v>29</v>
      </c>
      <c r="B30" s="6" t="s">
        <v>60</v>
      </c>
      <c r="C30" s="8">
        <v>169.5</v>
      </c>
      <c r="D30" s="6" t="s">
        <v>76</v>
      </c>
    </row>
    <row r="31" spans="1:4" x14ac:dyDescent="0.25">
      <c r="A31" s="7">
        <v>30</v>
      </c>
      <c r="B31" s="6" t="s">
        <v>61</v>
      </c>
      <c r="C31" s="8">
        <v>100</v>
      </c>
      <c r="D31" s="6" t="s">
        <v>41</v>
      </c>
    </row>
    <row r="32" spans="1:4" x14ac:dyDescent="0.25">
      <c r="A32" s="7">
        <v>31</v>
      </c>
      <c r="B32" s="6" t="s">
        <v>62</v>
      </c>
      <c r="C32" s="8">
        <v>100</v>
      </c>
      <c r="D32" s="6" t="s">
        <v>41</v>
      </c>
    </row>
    <row r="33" spans="1:4" x14ac:dyDescent="0.25">
      <c r="A33" s="7">
        <v>32</v>
      </c>
      <c r="B33" s="6" t="s">
        <v>63</v>
      </c>
      <c r="C33" s="8">
        <v>100</v>
      </c>
      <c r="D33" s="6" t="s">
        <v>41</v>
      </c>
    </row>
    <row r="34" spans="1:4" x14ac:dyDescent="0.25">
      <c r="A34" s="7">
        <v>33</v>
      </c>
      <c r="B34" s="6" t="s">
        <v>64</v>
      </c>
      <c r="C34" s="8">
        <v>150</v>
      </c>
      <c r="D34" s="6" t="s">
        <v>41</v>
      </c>
    </row>
    <row r="35" spans="1:4" x14ac:dyDescent="0.25">
      <c r="A35" s="7">
        <v>34</v>
      </c>
      <c r="B35" s="6" t="s">
        <v>65</v>
      </c>
      <c r="C35" s="8">
        <v>200</v>
      </c>
      <c r="D35" s="6" t="s">
        <v>41</v>
      </c>
    </row>
    <row r="36" spans="1:4" x14ac:dyDescent="0.25">
      <c r="A36" s="7">
        <v>35</v>
      </c>
      <c r="B36" s="6" t="s">
        <v>66</v>
      </c>
      <c r="C36" s="8">
        <v>137.5</v>
      </c>
      <c r="D36" s="6" t="s">
        <v>76</v>
      </c>
    </row>
    <row r="37" spans="1:4" x14ac:dyDescent="0.25">
      <c r="A37" s="7">
        <v>36</v>
      </c>
      <c r="B37" s="6" t="s">
        <v>67</v>
      </c>
      <c r="C37" s="8">
        <v>100</v>
      </c>
      <c r="D37" s="6" t="s">
        <v>41</v>
      </c>
    </row>
    <row r="38" spans="1:4" x14ac:dyDescent="0.25">
      <c r="A38" s="7">
        <v>37</v>
      </c>
      <c r="B38" s="6" t="s">
        <v>68</v>
      </c>
      <c r="C38" s="8">
        <v>28.78</v>
      </c>
      <c r="D38" s="6" t="s">
        <v>76</v>
      </c>
    </row>
    <row r="39" spans="1:4" x14ac:dyDescent="0.25">
      <c r="A39" s="7">
        <v>38</v>
      </c>
      <c r="B39" s="6" t="s">
        <v>69</v>
      </c>
      <c r="C39" s="8">
        <v>42.5</v>
      </c>
      <c r="D39" s="6" t="s">
        <v>76</v>
      </c>
    </row>
    <row r="40" spans="1:4" x14ac:dyDescent="0.25">
      <c r="A40" s="7">
        <v>39</v>
      </c>
      <c r="B40" s="9" t="s">
        <v>70</v>
      </c>
      <c r="C40" s="8">
        <v>20</v>
      </c>
      <c r="D40" s="6" t="s">
        <v>41</v>
      </c>
    </row>
    <row r="41" spans="1:4" x14ac:dyDescent="0.25">
      <c r="A41" s="7">
        <v>40</v>
      </c>
      <c r="B41" s="9" t="s">
        <v>71</v>
      </c>
      <c r="C41" s="8">
        <v>1.5</v>
      </c>
      <c r="D41" s="6" t="s">
        <v>76</v>
      </c>
    </row>
    <row r="42" spans="1:4" x14ac:dyDescent="0.25">
      <c r="A42" s="7">
        <v>41</v>
      </c>
      <c r="B42" s="6" t="s">
        <v>72</v>
      </c>
      <c r="C42" s="8">
        <v>500</v>
      </c>
      <c r="D42" s="6" t="s">
        <v>41</v>
      </c>
    </row>
    <row r="43" spans="1:4" x14ac:dyDescent="0.25">
      <c r="A43" s="7">
        <v>42</v>
      </c>
      <c r="B43" s="6" t="s">
        <v>73</v>
      </c>
      <c r="C43" s="8">
        <v>1000</v>
      </c>
      <c r="D43" s="6" t="s">
        <v>41</v>
      </c>
    </row>
    <row r="44" spans="1:4" x14ac:dyDescent="0.25">
      <c r="A44" s="7">
        <v>43</v>
      </c>
      <c r="B44" s="6" t="s">
        <v>74</v>
      </c>
      <c r="C44" s="8">
        <v>141</v>
      </c>
      <c r="D44" s="6" t="s">
        <v>76</v>
      </c>
    </row>
    <row r="46" spans="1:4" x14ac:dyDescent="0.25">
      <c r="C46" s="11">
        <f>SUM(C2:C44)</f>
        <v>11453.352240000002</v>
      </c>
    </row>
  </sheetData>
  <autoFilter ref="A1:D44" xr:uid="{00000000-0001-0000-03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Land and land development cost</vt:lpstr>
      <vt:lpstr>Building civil work</vt:lpstr>
      <vt:lpstr>Factoty Plant</vt:lpstr>
      <vt:lpstr>Plant and machinery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2024-12-21T12:42:55Z</dcterms:modified>
</cp:coreProperties>
</file>