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defaultThemeVersion="124226"/>
  <xr:revisionPtr revIDLastSave="0" documentId="13_ncr:1_{AA1E4892-0851-4D9A-B225-422001EBE1A7}" xr6:coauthVersionLast="47" xr6:coauthVersionMax="47" xr10:uidLastSave="{00000000-0000-0000-0000-000000000000}"/>
  <bookViews>
    <workbookView xWindow="4155" yWindow="360" windowWidth="14025" windowHeight="15465" activeTab="1" xr2:uid="{00000000-000D-0000-FFFF-FFFF00000000}"/>
  </bookViews>
  <sheets>
    <sheet name="PL" sheetId="7" r:id="rId1"/>
    <sheet name="BS" sheetId="8" r:id="rId2"/>
    <sheet name="cash Flow" sheetId="6" r:id="rId3"/>
    <sheet name="DSCR" sheetId="1" r:id="rId4"/>
    <sheet name="ISCR" sheetId="2" r:id="rId5"/>
    <sheet name="Ratio" sheetId="3" r:id="rId6"/>
    <sheet name="Sensitivity Analysis" sheetId="9" r:id="rId7"/>
  </sheets>
  <definedNames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checkpoints">#REF!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_xlnm.Print_Area" localSheetId="1">BS!$A$2:$A$54</definedName>
    <definedName name="_xlnm.Print_Area" localSheetId="0">PL!$A$3:$A$70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0" i="7" l="1"/>
  <c r="D9" i="3"/>
  <c r="C12" i="1" l="1"/>
  <c r="C13" i="2" s="1"/>
  <c r="C11" i="1"/>
  <c r="J2" i="6"/>
  <c r="I2" i="6"/>
  <c r="H2" i="6"/>
  <c r="G2" i="6"/>
  <c r="F2" i="6"/>
  <c r="E2" i="6"/>
  <c r="D2" i="6"/>
  <c r="C2" i="6"/>
  <c r="B2" i="6"/>
  <c r="J1" i="6"/>
  <c r="K9" i="1" s="1"/>
  <c r="I1" i="6"/>
  <c r="J9" i="1" s="1"/>
  <c r="H1" i="6"/>
  <c r="I9" i="1" s="1"/>
  <c r="G1" i="6"/>
  <c r="H9" i="1" s="1"/>
  <c r="F1" i="6"/>
  <c r="G9" i="1" s="1"/>
  <c r="E1" i="6"/>
  <c r="F9" i="1" s="1"/>
  <c r="D1" i="6"/>
  <c r="E9" i="1" s="1"/>
  <c r="C1" i="6"/>
  <c r="D9" i="1" s="1"/>
  <c r="B1" i="6"/>
  <c r="C9" i="1" s="1"/>
  <c r="B6" i="1"/>
  <c r="B40" i="6"/>
  <c r="J41" i="6"/>
  <c r="I41" i="6"/>
  <c r="H41" i="6"/>
  <c r="G41" i="6"/>
  <c r="F41" i="6"/>
  <c r="E41" i="6"/>
  <c r="D41" i="6"/>
  <c r="C41" i="6"/>
  <c r="J40" i="6"/>
  <c r="I40" i="6"/>
  <c r="H40" i="6"/>
  <c r="G40" i="6"/>
  <c r="F40" i="6"/>
  <c r="E40" i="6"/>
  <c r="D40" i="6"/>
  <c r="C40" i="6"/>
  <c r="C16" i="1" l="1"/>
  <c r="C18" i="1" s="1"/>
  <c r="L17" i="1"/>
  <c r="J42" i="6"/>
  <c r="J26" i="6"/>
  <c r="I42" i="6"/>
  <c r="I26" i="6"/>
  <c r="H42" i="6"/>
  <c r="H26" i="6"/>
  <c r="G42" i="6"/>
  <c r="G26" i="6"/>
  <c r="F42" i="6"/>
  <c r="F26" i="6"/>
  <c r="E42" i="6"/>
  <c r="E26" i="6"/>
  <c r="D42" i="6"/>
  <c r="D26" i="6"/>
  <c r="C26" i="6"/>
  <c r="D12" i="1" l="1"/>
  <c r="B26" i="6"/>
  <c r="D16" i="1" l="1"/>
  <c r="D18" i="1" s="1"/>
  <c r="D13" i="2"/>
  <c r="D13" i="3"/>
  <c r="D11" i="1"/>
  <c r="B36" i="6"/>
  <c r="C8" i="6" l="1"/>
  <c r="C36" i="6"/>
  <c r="C10" i="1"/>
  <c r="C14" i="1" s="1"/>
  <c r="C20" i="1" s="1"/>
  <c r="C42" i="6"/>
  <c r="B42" i="6"/>
  <c r="C16" i="6" l="1"/>
  <c r="B8" i="6"/>
  <c r="B16" i="6" s="1"/>
  <c r="B18" i="6" s="1"/>
  <c r="B38" i="6" s="1"/>
  <c r="D10" i="3"/>
  <c r="D12" i="2"/>
  <c r="E13" i="3"/>
  <c r="E11" i="1"/>
  <c r="D10" i="1"/>
  <c r="D14" i="1" s="1"/>
  <c r="D20" i="1" s="1"/>
  <c r="C17" i="6"/>
  <c r="E12" i="1"/>
  <c r="C18" i="6" l="1"/>
  <c r="C38" i="6" s="1"/>
  <c r="C12" i="2"/>
  <c r="E16" i="1"/>
  <c r="E18" i="1" s="1"/>
  <c r="E13" i="2"/>
  <c r="D14" i="2"/>
  <c r="D36" i="6"/>
  <c r="F11" i="1"/>
  <c r="F13" i="3"/>
  <c r="D12" i="3"/>
  <c r="F12" i="1"/>
  <c r="C12" i="3"/>
  <c r="E10" i="3" l="1"/>
  <c r="E12" i="2"/>
  <c r="C14" i="2"/>
  <c r="C9" i="3"/>
  <c r="F16" i="1"/>
  <c r="F18" i="1" s="1"/>
  <c r="F13" i="2"/>
  <c r="G11" i="1"/>
  <c r="D8" i="6"/>
  <c r="D16" i="6" s="1"/>
  <c r="G13" i="3"/>
  <c r="E9" i="3" l="1"/>
  <c r="E14" i="2"/>
  <c r="F12" i="2"/>
  <c r="F10" i="3"/>
  <c r="E8" i="6"/>
  <c r="E16" i="6" s="1"/>
  <c r="D17" i="6"/>
  <c r="D18" i="6" s="1"/>
  <c r="D38" i="6" s="1"/>
  <c r="E36" i="6"/>
  <c r="G12" i="1"/>
  <c r="G12" i="2" l="1"/>
  <c r="G10" i="3"/>
  <c r="F9" i="3"/>
  <c r="F14" i="2"/>
  <c r="G16" i="1"/>
  <c r="G18" i="1" s="1"/>
  <c r="G13" i="2"/>
  <c r="F8" i="6"/>
  <c r="F16" i="6" s="1"/>
  <c r="H11" i="1"/>
  <c r="E10" i="1"/>
  <c r="E14" i="1" s="1"/>
  <c r="E20" i="1" s="1"/>
  <c r="E17" i="6"/>
  <c r="E18" i="6" s="1"/>
  <c r="E38" i="6" s="1"/>
  <c r="H13" i="3"/>
  <c r="G14" i="2" l="1"/>
  <c r="G9" i="3"/>
  <c r="I13" i="3"/>
  <c r="F17" i="6"/>
  <c r="F18" i="6" s="1"/>
  <c r="F10" i="1"/>
  <c r="F14" i="1" s="1"/>
  <c r="F20" i="1" s="1"/>
  <c r="H12" i="1"/>
  <c r="F36" i="6"/>
  <c r="I11" i="1"/>
  <c r="E12" i="3"/>
  <c r="H12" i="2" l="1"/>
  <c r="H10" i="3"/>
  <c r="H16" i="1"/>
  <c r="H18" i="1" s="1"/>
  <c r="H13" i="2"/>
  <c r="J13" i="3"/>
  <c r="K13" i="3"/>
  <c r="F12" i="3"/>
  <c r="F38" i="6"/>
  <c r="G10" i="1"/>
  <c r="G14" i="1" s="1"/>
  <c r="G20" i="1" s="1"/>
  <c r="G8" i="6"/>
  <c r="G16" i="6" s="1"/>
  <c r="J11" i="1"/>
  <c r="H14" i="2" l="1"/>
  <c r="H9" i="3"/>
  <c r="K11" i="1"/>
  <c r="G17" i="6"/>
  <c r="G18" i="6" s="1"/>
  <c r="I12" i="1"/>
  <c r="G36" i="6"/>
  <c r="I12" i="2" l="1"/>
  <c r="I10" i="3"/>
  <c r="G38" i="6"/>
  <c r="I16" i="1"/>
  <c r="I18" i="1" s="1"/>
  <c r="I13" i="2"/>
  <c r="G12" i="3"/>
  <c r="H10" i="1"/>
  <c r="H14" i="1" s="1"/>
  <c r="H20" i="1" s="1"/>
  <c r="H8" i="6"/>
  <c r="H16" i="6" s="1"/>
  <c r="I14" i="2" l="1"/>
  <c r="I9" i="3"/>
  <c r="H36" i="6"/>
  <c r="J12" i="1"/>
  <c r="H17" i="6"/>
  <c r="H18" i="6" s="1"/>
  <c r="H38" i="6" l="1"/>
  <c r="J16" i="1"/>
  <c r="J18" i="1" s="1"/>
  <c r="J13" i="2"/>
  <c r="J12" i="2"/>
  <c r="J10" i="3"/>
  <c r="I10" i="1"/>
  <c r="I14" i="1" s="1"/>
  <c r="I20" i="1" s="1"/>
  <c r="H12" i="3"/>
  <c r="I8" i="6"/>
  <c r="I16" i="6" s="1"/>
  <c r="I12" i="3" l="1"/>
  <c r="J14" i="2"/>
  <c r="J9" i="3"/>
  <c r="I36" i="6"/>
  <c r="I17" i="6"/>
  <c r="I18" i="6" s="1"/>
  <c r="I38" i="6" l="1"/>
  <c r="J10" i="1"/>
  <c r="J14" i="1" s="1"/>
  <c r="J20" i="1" s="1"/>
  <c r="C23" i="1" s="1"/>
  <c r="J36" i="6"/>
  <c r="K12" i="1"/>
  <c r="K10" i="3" l="1"/>
  <c r="K12" i="2"/>
  <c r="K16" i="1"/>
  <c r="K18" i="1" s="1"/>
  <c r="L18" i="1" s="1"/>
  <c r="K13" i="2"/>
  <c r="J12" i="3"/>
  <c r="J8" i="6"/>
  <c r="J16" i="6" s="1"/>
  <c r="J17" i="6"/>
  <c r="K14" i="2" l="1"/>
  <c r="C15" i="2" s="1"/>
  <c r="D6" i="9" s="1"/>
  <c r="K9" i="3"/>
  <c r="J18" i="6"/>
  <c r="J38" i="6" s="1"/>
  <c r="K10" i="1" l="1"/>
  <c r="K14" i="1" s="1"/>
  <c r="K20" i="1" s="1"/>
  <c r="C24" i="1" s="1"/>
  <c r="C6" i="9" s="1"/>
  <c r="K12" i="3" l="1"/>
  <c r="L14" i="1"/>
  <c r="L19" i="1" l="1"/>
  <c r="C22" i="1" s="1"/>
</calcChain>
</file>

<file path=xl/sharedStrings.xml><?xml version="1.0" encoding="utf-8"?>
<sst xmlns="http://schemas.openxmlformats.org/spreadsheetml/2006/main" count="230" uniqueCount="167">
  <si>
    <t>Particulars</t>
  </si>
  <si>
    <t>-</t>
  </si>
  <si>
    <t>PAT</t>
  </si>
  <si>
    <t>Depreciation</t>
  </si>
  <si>
    <t>Deferred tax</t>
  </si>
  <si>
    <t>Total Inflows</t>
  </si>
  <si>
    <t xml:space="preserve">TL repayment </t>
  </si>
  <si>
    <t>Total Outflows</t>
  </si>
  <si>
    <t>Yearly DSCR</t>
  </si>
  <si>
    <t>Overall DSCR</t>
  </si>
  <si>
    <t>Minimum  DSCR</t>
  </si>
  <si>
    <t>PBDIT</t>
  </si>
  <si>
    <t>Interest</t>
  </si>
  <si>
    <t>Interest Coverage Ratio</t>
  </si>
  <si>
    <t>31-Mar-</t>
  </si>
  <si>
    <t>EBITDA margin</t>
  </si>
  <si>
    <t>Net Working Capital</t>
  </si>
  <si>
    <t>Debt Equity Ratio</t>
  </si>
  <si>
    <t>FACR</t>
  </si>
  <si>
    <t>Current ratio</t>
  </si>
  <si>
    <t>TOL :TNW</t>
  </si>
  <si>
    <t>A. CASH FLOW FROM OPERATING ACTIVITIES</t>
  </si>
  <si>
    <t>B. CASH FLOW FROM INVESTING ACTIVITIES</t>
  </si>
  <si>
    <t xml:space="preserve">            Proceeds / (Placement) of Fixed Deposit </t>
  </si>
  <si>
    <t xml:space="preserve">            Proceeds from sale of fixed asset</t>
  </si>
  <si>
    <t xml:space="preserve">            Increase/ Decrease in Investment</t>
  </si>
  <si>
    <t xml:space="preserve">            Interest Income</t>
  </si>
  <si>
    <t>C. CASH FLOW FROM FINANCING ACTIVITIES</t>
  </si>
  <si>
    <t xml:space="preserve">            Issue of Equity Shares</t>
  </si>
  <si>
    <t xml:space="preserve">            Securities Premium</t>
  </si>
  <si>
    <t xml:space="preserve">            Share Application Money Received (Pending Allotment)</t>
  </si>
  <si>
    <t>Net Increase / (Decrease) in Cash &amp; Cash Equivalents</t>
  </si>
  <si>
    <t>Cash &amp; Cash Equivalents as at the beginning of the year</t>
  </si>
  <si>
    <t>M/s. Jailaxmi Alloy Steels Private Limited</t>
  </si>
  <si>
    <t>Projected Revenue, Cost and Profit</t>
  </si>
  <si>
    <t>Projected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</si>
  <si>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</si>
  <si>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</si>
  <si>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</si>
  <si>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</si>
  <si>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</si>
  <si>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</si>
  <si>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</si>
  <si>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</si>
  <si>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</si>
  <si>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Revenue</t>
  </si>
  <si>
    <t>Sale of Main-Products</t>
  </si>
  <si>
    <t>Sale of By- Products</t>
  </si>
  <si>
    <t>Other Income</t>
  </si>
  <si>
    <t>Net Sale</t>
  </si>
  <si>
    <t>Cost of Sales</t>
  </si>
  <si>
    <t>Purchase of Raw Material</t>
  </si>
  <si>
    <t>Other Direct Expenses</t>
  </si>
  <si>
    <t>Total Direct Expenditure</t>
  </si>
  <si>
    <t>Closing Stock of RM</t>
  </si>
  <si>
    <t>Closing Stock of FG</t>
  </si>
  <si>
    <t>Opening Stock RM</t>
  </si>
  <si>
    <t>Opening Stock FG</t>
  </si>
  <si>
    <t>Gross Profit</t>
  </si>
  <si>
    <t>% of GP</t>
  </si>
  <si>
    <t>Indirect Expenditure</t>
  </si>
  <si>
    <t>Administrative Expenss</t>
  </si>
  <si>
    <t>Selling Expenss</t>
  </si>
  <si>
    <t>Interest on Term Loan</t>
  </si>
  <si>
    <t>Interest on CC</t>
  </si>
  <si>
    <t>Operating Profit before Tax</t>
  </si>
  <si>
    <t>OP %</t>
  </si>
  <si>
    <t>Less Provision for Tax / Drawing</t>
  </si>
  <si>
    <t>Profit After Tax</t>
  </si>
  <si>
    <t>% PAT</t>
  </si>
  <si>
    <t>Cash Accruals</t>
  </si>
  <si>
    <t>Drawings</t>
  </si>
  <si>
    <t>Add: Depreciation</t>
  </si>
  <si>
    <t>Calculation of DSCR</t>
  </si>
  <si>
    <t>Term Loan Interest</t>
  </si>
  <si>
    <t>Total</t>
  </si>
  <si>
    <t>Term Loan Inst.</t>
  </si>
  <si>
    <t>DSCR</t>
  </si>
  <si>
    <t>Avg DSCR</t>
  </si>
  <si>
    <t>Capital Account</t>
  </si>
  <si>
    <t>Opening Balance</t>
  </si>
  <si>
    <t>Add:- Additions During The Year</t>
  </si>
  <si>
    <t>Less:- Drawing</t>
  </si>
  <si>
    <t>Closing Balance of Capital A/c</t>
  </si>
  <si>
    <t>Profit &amp; Loss A/c</t>
  </si>
  <si>
    <t>Add:- Profit</t>
  </si>
  <si>
    <t>Closing Balance of P &amp; L A/c</t>
  </si>
  <si>
    <t>GP Ratio</t>
  </si>
  <si>
    <t>PBT Ratio</t>
  </si>
  <si>
    <t>A. Fixed Assets</t>
  </si>
  <si>
    <t>Fixed Assets</t>
  </si>
  <si>
    <t>B. Term Liabilities</t>
  </si>
  <si>
    <t>Term Loan - I</t>
  </si>
  <si>
    <t>Term Loan</t>
  </si>
  <si>
    <t>Unsecured Loan</t>
  </si>
  <si>
    <t>Other Term Liab</t>
  </si>
  <si>
    <t>Term Liabities</t>
  </si>
  <si>
    <t>C. Net Fixed Assets</t>
  </si>
  <si>
    <t>D. Investments</t>
  </si>
  <si>
    <t>E. Current Assets</t>
  </si>
  <si>
    <t>Closing Stock Raw Material</t>
  </si>
  <si>
    <t>Closing Stock FG</t>
  </si>
  <si>
    <t>Sundry Debtors</t>
  </si>
  <si>
    <t>Deposits</t>
  </si>
  <si>
    <t>Cash &amp; Bank Balance</t>
  </si>
  <si>
    <t>Loans &amp; Advances</t>
  </si>
  <si>
    <t>Loans &amp; Advance to Asso.</t>
  </si>
  <si>
    <t>Other Current Assets</t>
  </si>
  <si>
    <t>Total Current Assets</t>
  </si>
  <si>
    <t>F. Current Liabilities</t>
  </si>
  <si>
    <t>Short Term Borrowings SBI CC</t>
  </si>
  <si>
    <t>WHR Limit</t>
  </si>
  <si>
    <t>Sundry Creditors</t>
  </si>
  <si>
    <t>Provisions</t>
  </si>
  <si>
    <t>Other Current Liabities</t>
  </si>
  <si>
    <t>Term Loan Installment I</t>
  </si>
  <si>
    <t>Total Current Liabilities</t>
  </si>
  <si>
    <t>G. Net Current Assets</t>
  </si>
  <si>
    <t>H. Non Current Assets</t>
  </si>
  <si>
    <t>Long Term Loans and Advances</t>
  </si>
  <si>
    <t>Other NCA</t>
  </si>
  <si>
    <t>Receivables More Than 6 Months</t>
  </si>
  <si>
    <t>I. Net Worth</t>
  </si>
  <si>
    <t>Represented by</t>
  </si>
  <si>
    <t>Proprietors Capiital</t>
  </si>
  <si>
    <t>Total Own Funds</t>
  </si>
  <si>
    <t>Current Ratio</t>
  </si>
  <si>
    <t>Total Liabilities</t>
  </si>
  <si>
    <t>Total Assets</t>
  </si>
  <si>
    <t>TOL</t>
  </si>
  <si>
    <t>TNW</t>
  </si>
  <si>
    <t xml:space="preserve">Cash &amp; Cash Equivalents as at end of the year </t>
  </si>
  <si>
    <t>Interest on TL &amp; CC</t>
  </si>
  <si>
    <t>DSCR Ratio</t>
  </si>
  <si>
    <t>Avg. DSC</t>
  </si>
  <si>
    <t>EBITDA</t>
  </si>
  <si>
    <t>PROJECTED Interest Service Coverage Ratio ( ISCR)</t>
  </si>
  <si>
    <t>Avg ISCR</t>
  </si>
  <si>
    <t xml:space="preserve">PROJECTED RATIOS                                                                                              </t>
  </si>
  <si>
    <t>Debt</t>
  </si>
  <si>
    <t>Sensitivity Analysis</t>
  </si>
  <si>
    <t>Average DSCR</t>
  </si>
  <si>
    <t>Avg Interest Coverage ratio</t>
  </si>
  <si>
    <t>Min. DSCR</t>
  </si>
  <si>
    <t>Min.Int Cov.Ratio</t>
  </si>
  <si>
    <t>Base Case</t>
  </si>
  <si>
    <t>Interest cost increase by 2%</t>
  </si>
  <si>
    <t>If selling prices &amp; raw material prices decrease by 5%</t>
  </si>
  <si>
    <t>If selling prices &amp; raw material prices decrease by 10%</t>
  </si>
  <si>
    <t>Net profit before tax and extraordinary items</t>
  </si>
  <si>
    <t>Adjustment for:</t>
  </si>
  <si>
    <t>Interest Charges</t>
  </si>
  <si>
    <t>Operating Profit before Working Capital Changes</t>
  </si>
  <si>
    <t>Adjustments for Working Capital Changes:</t>
  </si>
  <si>
    <t>Trade Receivables</t>
  </si>
  <si>
    <t>Inventories</t>
  </si>
  <si>
    <t>Trade Payables</t>
  </si>
  <si>
    <t>Other Current Liabilities</t>
  </si>
  <si>
    <t>Cash generated from Operations</t>
  </si>
  <si>
    <t>Income Tax Paid</t>
  </si>
  <si>
    <t>Net Cash Flow from Operating activities</t>
  </si>
  <si>
    <t>Purchase of fixed assets (Including WIP)</t>
  </si>
  <si>
    <t>Net Cash used in Investing Activities</t>
  </si>
  <si>
    <t>Increase/ (Decrease) of Long Term Borrowings</t>
  </si>
  <si>
    <t>Capital Contribution</t>
  </si>
  <si>
    <t>Increase/ (Decrease) of Short Term Borrowings</t>
  </si>
  <si>
    <t>Net Cash used in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</si>
</sst>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0.00_);\(0.00\)"/>
    <numFmt numFmtId="166" formatCode="0_);\(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b/>
      <i/>
      <sz val="13"/>
      <color rgb="FFCC0066"/>
      <name val="Arial"/>
      <family val="2"/>
    </font>
    <font>
      <b/>
      <sz val="8"/>
      <color rgb="FF002060"/>
      <name val="Arial"/>
      <family val="2"/>
    </font>
    <font>
      <b/>
      <sz val="12"/>
      <color rgb="FF008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1.5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name val="Calibri"/>
      <family val="2"/>
      <scheme val="minor"/>
    </font>
    <font>
      <b/>
      <u/>
      <sz val="11.5"/>
      <name val="Calibri"/>
      <family val="2"/>
      <scheme val="minor"/>
    </font>
    <font>
      <sz val="10"/>
      <name val="Segoe UI"/>
      <family val="2"/>
    </font>
    <font>
      <b/>
      <sz val="10"/>
      <name val="Segoe U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 style="medium">
        <color rgb="FF00FF00"/>
      </bottom>
      <diagonal/>
    </border>
    <border>
      <left/>
      <right style="medium">
        <color rgb="FF00FF00"/>
      </right>
      <top style="medium">
        <color rgb="FF00FF00"/>
      </top>
      <bottom style="medium">
        <color rgb="FF00FF00"/>
      </bottom>
      <diagonal/>
    </border>
    <border>
      <left style="medium">
        <color rgb="FF00FF00"/>
      </left>
      <right style="medium">
        <color rgb="FF00FF00"/>
      </right>
      <top/>
      <bottom style="medium">
        <color rgb="FF00FF00"/>
      </bottom>
      <diagonal/>
    </border>
    <border>
      <left/>
      <right style="medium">
        <color rgb="FF00FF00"/>
      </right>
      <top/>
      <bottom style="medium">
        <color rgb="FF00FF00"/>
      </bottom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/>
      <diagonal/>
    </border>
    <border>
      <left/>
      <right style="medium">
        <color rgb="FF00FF00"/>
      </right>
      <top/>
      <bottom/>
      <diagonal/>
    </border>
    <border>
      <left/>
      <right style="medium">
        <color rgb="FF00FF00"/>
      </right>
      <top style="medium">
        <color rgb="FF00FF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00FF00"/>
      </left>
      <right style="medium">
        <color rgb="FF00FF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5" fontId="9" fillId="0" borderId="0">
      <alignment vertical="top"/>
    </xf>
    <xf numFmtId="4" fontId="9" fillId="0" borderId="0" applyFont="0" applyFill="0" applyBorder="0" applyAlignment="0" applyProtection="0"/>
  </cellStyleXfs>
  <cellXfs count="124">
    <xf numFmtId="0" fontId="0" fillId="0" borderId="0" xfId="0"/>
    <xf numFmtId="0" fontId="3" fillId="2" borderId="1" xfId="0" applyFont="1" applyFill="1" applyBorder="1" applyAlignment="1">
      <alignment vertical="center"/>
    </xf>
    <xf numFmtId="15" fontId="3" fillId="2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4" fillId="0" borderId="3" xfId="0" applyFont="1" applyBorder="1" applyAlignment="1">
      <alignment vertical="center"/>
    </xf>
    <xf numFmtId="164" fontId="4" fillId="3" borderId="4" xfId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center" vertical="center"/>
    </xf>
    <xf numFmtId="0" fontId="10" fillId="0" borderId="0" xfId="4" applyNumberFormat="1" applyFont="1" applyAlignment="1">
      <alignment horizontal="left"/>
    </xf>
    <xf numFmtId="0" fontId="11" fillId="0" borderId="14" xfId="4" applyNumberFormat="1" applyFont="1" applyBorder="1" applyAlignment="1">
      <alignment horizontal="center"/>
    </xf>
    <xf numFmtId="0" fontId="11" fillId="0" borderId="15" xfId="4" applyNumberFormat="1" applyFont="1" applyBorder="1" applyAlignment="1"/>
    <xf numFmtId="0" fontId="11" fillId="0" borderId="15" xfId="4" applyNumberFormat="1" applyFont="1" applyBorder="1" applyAlignment="1">
      <alignment horizontal="center" vertical="center"/>
    </xf>
    <xf numFmtId="0" fontId="11" fillId="0" borderId="15" xfId="4" applyNumberFormat="1" applyFont="1" applyBorder="1" applyAlignment="1">
      <alignment horizontal="left"/>
    </xf>
    <xf numFmtId="0" fontId="9" fillId="0" borderId="15" xfId="4" applyNumberFormat="1" applyBorder="1" applyAlignment="1"/>
    <xf numFmtId="0" fontId="9" fillId="0" borderId="15" xfId="4" applyNumberFormat="1" applyBorder="1" applyAlignment="1">
      <alignment horizontal="left"/>
    </xf>
    <xf numFmtId="164" fontId="1" fillId="0" borderId="15" xfId="5" applyNumberFormat="1" applyFont="1" applyFill="1" applyBorder="1"/>
    <xf numFmtId="0" fontId="2" fillId="0" borderId="15" xfId="4" applyNumberFormat="1" applyFont="1" applyBorder="1" applyAlignment="1"/>
    <xf numFmtId="2" fontId="2" fillId="0" borderId="15" xfId="5" applyNumberFormat="1" applyFont="1" applyFill="1" applyBorder="1"/>
    <xf numFmtId="2" fontId="1" fillId="0" borderId="15" xfId="5" applyNumberFormat="1" applyFont="1" applyFill="1" applyBorder="1"/>
    <xf numFmtId="0" fontId="1" fillId="0" borderId="15" xfId="5" applyNumberFormat="1" applyFont="1" applyFill="1" applyBorder="1"/>
    <xf numFmtId="2" fontId="12" fillId="0" borderId="15" xfId="5" applyNumberFormat="1" applyFont="1" applyFill="1" applyBorder="1"/>
    <xf numFmtId="164" fontId="2" fillId="0" borderId="15" xfId="5" applyNumberFormat="1" applyFont="1" applyFill="1" applyBorder="1"/>
    <xf numFmtId="0" fontId="13" fillId="0" borderId="15" xfId="4" applyNumberFormat="1" applyFont="1" applyBorder="1" applyAlignment="1"/>
    <xf numFmtId="0" fontId="14" fillId="0" borderId="15" xfId="4" applyNumberFormat="1" applyFont="1" applyBorder="1" applyAlignment="1"/>
    <xf numFmtId="164" fontId="9" fillId="0" borderId="15" xfId="4" applyNumberFormat="1" applyBorder="1" applyAlignment="1"/>
    <xf numFmtId="164" fontId="11" fillId="0" borderId="15" xfId="4" applyNumberFormat="1" applyFont="1" applyBorder="1" applyAlignment="1"/>
    <xf numFmtId="4" fontId="0" fillId="0" borderId="15" xfId="5" applyFont="1" applyFill="1" applyBorder="1" applyAlignment="1"/>
    <xf numFmtId="0" fontId="9" fillId="0" borderId="0" xfId="4" applyNumberFormat="1" applyAlignment="1"/>
    <xf numFmtId="0" fontId="11" fillId="0" borderId="0" xfId="4" applyNumberFormat="1" applyFont="1" applyAlignment="1"/>
    <xf numFmtId="43" fontId="9" fillId="0" borderId="0" xfId="4" applyNumberFormat="1" applyAlignment="1"/>
    <xf numFmtId="43" fontId="15" fillId="0" borderId="18" xfId="3" applyNumberFormat="1" applyFont="1" applyBorder="1" applyAlignment="1">
      <alignment horizontal="center"/>
    </xf>
    <xf numFmtId="0" fontId="16" fillId="0" borderId="0" xfId="0" applyFont="1"/>
    <xf numFmtId="43" fontId="15" fillId="0" borderId="19" xfId="3" applyNumberFormat="1" applyFont="1" applyBorder="1" applyAlignment="1">
      <alignment horizontal="center"/>
    </xf>
    <xf numFmtId="164" fontId="17" fillId="0" borderId="10" xfId="1" applyFont="1" applyFill="1" applyBorder="1"/>
    <xf numFmtId="43" fontId="16" fillId="0" borderId="10" xfId="0" applyNumberFormat="1" applyFont="1" applyBorder="1"/>
    <xf numFmtId="164" fontId="17" fillId="0" borderId="11" xfId="1" applyFont="1" applyFill="1" applyBorder="1"/>
    <xf numFmtId="164" fontId="16" fillId="0" borderId="10" xfId="1" applyFont="1" applyBorder="1"/>
    <xf numFmtId="43" fontId="16" fillId="0" borderId="0" xfId="0" applyNumberFormat="1" applyFont="1"/>
    <xf numFmtId="164" fontId="15" fillId="0" borderId="10" xfId="1" applyFont="1" applyFill="1" applyBorder="1"/>
    <xf numFmtId="164" fontId="15" fillId="0" borderId="12" xfId="1" applyFont="1" applyFill="1" applyBorder="1"/>
    <xf numFmtId="164" fontId="16" fillId="0" borderId="10" xfId="1" applyFont="1" applyFill="1" applyBorder="1"/>
    <xf numFmtId="164" fontId="17" fillId="0" borderId="12" xfId="1" applyFont="1" applyFill="1" applyBorder="1"/>
    <xf numFmtId="164" fontId="15" fillId="0" borderId="13" xfId="1" applyFont="1" applyFill="1" applyBorder="1"/>
    <xf numFmtId="164" fontId="5" fillId="3" borderId="6" xfId="0" applyNumberFormat="1" applyFont="1" applyFill="1" applyBorder="1" applyAlignment="1">
      <alignment horizontal="center" vertical="center"/>
    </xf>
    <xf numFmtId="15" fontId="19" fillId="0" borderId="2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164" fontId="19" fillId="0" borderId="4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164" fontId="20" fillId="0" borderId="4" xfId="0" applyNumberFormat="1" applyFont="1" applyBorder="1" applyAlignment="1">
      <alignment horizontal="center" vertical="center"/>
    </xf>
    <xf numFmtId="0" fontId="21" fillId="0" borderId="4" xfId="0" applyFont="1" applyBorder="1"/>
    <xf numFmtId="164" fontId="19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/>
    <xf numFmtId="0" fontId="19" fillId="0" borderId="4" xfId="1" applyNumberFormat="1" applyFont="1" applyFill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164" fontId="2" fillId="0" borderId="0" xfId="0" applyNumberFormat="1" applyFont="1"/>
    <xf numFmtId="0" fontId="5" fillId="3" borderId="0" xfId="0" applyFont="1" applyFill="1" applyAlignment="1">
      <alignment vertical="center"/>
    </xf>
    <xf numFmtId="0" fontId="22" fillId="0" borderId="15" xfId="0" applyFont="1" applyBorder="1"/>
    <xf numFmtId="0" fontId="23" fillId="0" borderId="15" xfId="0" applyFont="1" applyBorder="1"/>
    <xf numFmtId="0" fontId="0" fillId="0" borderId="15" xfId="0" applyBorder="1"/>
    <xf numFmtId="0" fontId="24" fillId="0" borderId="15" xfId="0" applyFont="1" applyBorder="1"/>
    <xf numFmtId="0" fontId="24" fillId="0" borderId="15" xfId="0" applyFont="1" applyBorder="1" applyAlignment="1">
      <alignment horizontal="right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25" fillId="0" borderId="15" xfId="0" applyFont="1" applyBorder="1"/>
    <xf numFmtId="2" fontId="25" fillId="0" borderId="15" xfId="0" applyNumberFormat="1" applyFont="1" applyBorder="1"/>
    <xf numFmtId="2" fontId="0" fillId="0" borderId="15" xfId="0" applyNumberFormat="1" applyBorder="1"/>
    <xf numFmtId="43" fontId="25" fillId="0" borderId="15" xfId="0" applyNumberFormat="1" applyFont="1" applyBorder="1"/>
    <xf numFmtId="0" fontId="26" fillId="0" borderId="15" xfId="0" applyFont="1" applyBorder="1"/>
    <xf numFmtId="164" fontId="26" fillId="0" borderId="15" xfId="1" applyFont="1" applyFill="1" applyBorder="1"/>
    <xf numFmtId="0" fontId="27" fillId="0" borderId="15" xfId="0" applyFont="1" applyBorder="1"/>
    <xf numFmtId="165" fontId="10" fillId="0" borderId="0" xfId="4" applyFont="1">
      <alignment vertical="top"/>
    </xf>
    <xf numFmtId="165" fontId="9" fillId="0" borderId="0" xfId="4">
      <alignment vertical="top"/>
    </xf>
    <xf numFmtId="14" fontId="9" fillId="0" borderId="0" xfId="4" applyNumberFormat="1">
      <alignment vertical="top"/>
    </xf>
    <xf numFmtId="165" fontId="11" fillId="0" borderId="15" xfId="4" applyFont="1" applyBorder="1" applyAlignment="1">
      <alignment horizontal="center" vertical="center"/>
    </xf>
    <xf numFmtId="165" fontId="11" fillId="0" borderId="0" xfId="4" applyFont="1">
      <alignment vertical="top"/>
    </xf>
    <xf numFmtId="165" fontId="9" fillId="0" borderId="15" xfId="4" applyBorder="1">
      <alignment vertical="top"/>
    </xf>
    <xf numFmtId="0" fontId="9" fillId="0" borderId="0" xfId="4" applyNumberFormat="1">
      <alignment vertical="top"/>
    </xf>
    <xf numFmtId="10" fontId="9" fillId="0" borderId="0" xfId="2" applyNumberFormat="1" applyFont="1" applyFill="1" applyAlignment="1">
      <alignment vertical="top"/>
    </xf>
    <xf numFmtId="0" fontId="19" fillId="0" borderId="5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5" fontId="3" fillId="2" borderId="5" xfId="0" applyNumberFormat="1" applyFont="1" applyFill="1" applyBorder="1" applyAlignment="1">
      <alignment horizontal="center" vertical="center"/>
    </xf>
    <xf numFmtId="15" fontId="3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18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5" fillId="0" borderId="9" xfId="3" applyFont="1" applyBorder="1" applyAlignment="1">
      <alignment horizontal="left" wrapText="1"/>
    </xf>
    <xf numFmtId="0" fontId="17" fillId="0" borderId="9" xfId="3" quotePrefix="1" applyFont="1" applyBorder="1" applyAlignment="1">
      <alignment horizontal="left" wrapText="1"/>
    </xf>
    <xf numFmtId="0" fontId="15" fillId="0" borderId="9" xfId="3" quotePrefix="1" applyFont="1" applyBorder="1" applyAlignment="1">
      <alignment horizontal="left" wrapText="1"/>
    </xf>
    <xf numFmtId="0" fontId="17" fillId="0" borderId="9" xfId="3" applyFont="1" applyBorder="1" applyAlignment="1">
      <alignment horizontal="left" wrapText="1"/>
    </xf>
    <xf numFmtId="0" fontId="17" fillId="0" borderId="8" xfId="3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8" fillId="0" borderId="9" xfId="3" quotePrefix="1" applyFont="1" applyBorder="1" applyAlignment="1">
      <alignment horizontal="left" wrapText="1"/>
    </xf>
    <xf numFmtId="0" fontId="20" fillId="0" borderId="0" xfId="4" applyNumberFormat="1" applyFont="1" applyAlignment="1">
      <alignment horizontal="center"/>
    </xf>
    <xf numFmtId="164" fontId="19" fillId="0" borderId="0" xfId="4" applyNumberFormat="1" applyFont="1" applyAlignment="1"/>
    <xf numFmtId="165" fontId="19" fillId="0" borderId="0" xfId="4" applyFont="1">
      <alignment vertical="top"/>
    </xf>
    <xf numFmtId="0" fontId="20" fillId="0" borderId="15" xfId="4" applyNumberFormat="1" applyFont="1" applyBorder="1" applyAlignment="1">
      <alignment horizontal="center" vertical="center"/>
    </xf>
    <xf numFmtId="0" fontId="20" fillId="0" borderId="15" xfId="4" applyNumberFormat="1" applyFont="1" applyBorder="1" applyAlignment="1"/>
    <xf numFmtId="164" fontId="20" fillId="0" borderId="15" xfId="5" applyNumberFormat="1" applyFont="1" applyFill="1" applyBorder="1"/>
    <xf numFmtId="0" fontId="19" fillId="0" borderId="15" xfId="4" applyNumberFormat="1" applyFont="1" applyBorder="1" applyAlignment="1"/>
    <xf numFmtId="164" fontId="19" fillId="0" borderId="15" xfId="5" applyNumberFormat="1" applyFont="1" applyFill="1" applyBorder="1"/>
    <xf numFmtId="4" fontId="19" fillId="0" borderId="15" xfId="5" applyFont="1" applyFill="1" applyBorder="1" applyAlignment="1"/>
    <xf numFmtId="166" fontId="19" fillId="0" borderId="0" xfId="4" applyNumberFormat="1" applyFont="1">
      <alignment vertical="top"/>
    </xf>
    <xf numFmtId="2" fontId="19" fillId="0" borderId="15" xfId="5" applyNumberFormat="1" applyFont="1" applyFill="1" applyBorder="1"/>
    <xf numFmtId="3" fontId="28" fillId="0" borderId="0" xfId="5" applyNumberFormat="1" applyFont="1" applyFill="1" applyAlignment="1">
      <alignment vertical="top"/>
    </xf>
    <xf numFmtId="0" fontId="20" fillId="0" borderId="15" xfId="4" applyNumberFormat="1" applyFont="1" applyBorder="1" applyAlignment="1">
      <alignment horizontal="left"/>
    </xf>
    <xf numFmtId="165" fontId="19" fillId="0" borderId="16" xfId="4" applyFont="1" applyBorder="1">
      <alignment vertical="top"/>
    </xf>
    <xf numFmtId="0" fontId="19" fillId="0" borderId="17" xfId="4" applyNumberFormat="1" applyFont="1" applyBorder="1" applyAlignment="1"/>
    <xf numFmtId="164" fontId="19" fillId="0" borderId="0" xfId="5" applyNumberFormat="1" applyFont="1" applyFill="1" applyBorder="1"/>
    <xf numFmtId="0" fontId="19" fillId="0" borderId="0" xfId="4" applyNumberFormat="1" applyFont="1" applyAlignment="1"/>
    <xf numFmtId="43" fontId="19" fillId="0" borderId="0" xfId="4" applyNumberFormat="1" applyFont="1" applyAlignment="1"/>
    <xf numFmtId="0" fontId="20" fillId="0" borderId="16" xfId="4" applyNumberFormat="1" applyFont="1" applyBorder="1" applyAlignment="1">
      <alignment horizontal="center" vertical="center" wrapText="1"/>
    </xf>
    <xf numFmtId="0" fontId="20" fillId="0" borderId="21" xfId="4" applyNumberFormat="1" applyFont="1" applyBorder="1" applyAlignment="1">
      <alignment horizontal="center" vertical="center" wrapText="1"/>
    </xf>
    <xf numFmtId="10" fontId="9" fillId="0" borderId="0" xfId="2" applyNumberFormat="1" applyFont="1" applyAlignment="1">
      <alignment vertical="top"/>
    </xf>
  </cellXfs>
  <cellStyles count="6">
    <cellStyle name="Comma" xfId="1" builtinId="3"/>
    <cellStyle name="Comma 2" xfId="5" xr:uid="{00000000-0005-0000-0000-000001000000}"/>
    <cellStyle name="Normal" xfId="0" builtinId="0"/>
    <cellStyle name="Normal 2" xfId="4" xr:uid="{00000000-0005-0000-0000-000003000000}"/>
    <cellStyle name="Normal 2 4" xfId="3" xr:uid="{00000000-0005-0000-0000-000004000000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80"/>
  <sheetViews>
    <sheetView zoomScaleNormal="100" workbookViewId="0">
      <pane xSplit="1" ySplit="7" topLeftCell="B58" activePane="bottomRight" state="frozen"/>
      <selection pane="topRight"/>
      <selection pane="bottomLeft"/>
      <selection pane="bottomRight" activeCell="B60" sqref="B60"/>
    </sheetView>
  </sheetViews>
  <sheetFormatPr defaultRowHeight="12.75" x14ac:dyDescent="0.25"/>
  <cols>
    <col min="1" max="1" width="37.5703125" style="79" bestFit="1" customWidth="1"/>
    <col min="2" max="10" width="10.140625" style="79" customWidth="1"/>
    <col min="11" max="243" width="8.85546875" style="79"/>
    <col min="244" max="244" width="37.5703125" style="79" bestFit="1" customWidth="1"/>
    <col min="245" max="254" width="10.140625" style="79" customWidth="1"/>
    <col min="255" max="499" width="8.85546875" style="79"/>
    <col min="500" max="500" width="37.5703125" style="79" bestFit="1" customWidth="1"/>
    <col min="501" max="510" width="10.140625" style="79" customWidth="1"/>
    <col min="511" max="755" width="8.85546875" style="79"/>
    <col min="756" max="756" width="37.5703125" style="79" bestFit="1" customWidth="1"/>
    <col min="757" max="766" width="10.140625" style="79" customWidth="1"/>
    <col min="767" max="1011" width="8.85546875" style="79"/>
    <col min="1012" max="1012" width="37.5703125" style="79" bestFit="1" customWidth="1"/>
    <col min="1013" max="1022" width="10.140625" style="79" customWidth="1"/>
    <col min="1023" max="1267" width="8.85546875" style="79"/>
    <col min="1268" max="1268" width="37.5703125" style="79" bestFit="1" customWidth="1"/>
    <col min="1269" max="1278" width="10.140625" style="79" customWidth="1"/>
    <col min="1279" max="1523" width="8.85546875" style="79"/>
    <col min="1524" max="1524" width="37.5703125" style="79" bestFit="1" customWidth="1"/>
    <col min="1525" max="1534" width="10.140625" style="79" customWidth="1"/>
    <col min="1535" max="1779" width="8.85546875" style="79"/>
    <col min="1780" max="1780" width="37.5703125" style="79" bestFit="1" customWidth="1"/>
    <col min="1781" max="1790" width="10.140625" style="79" customWidth="1"/>
    <col min="1791" max="2035" width="8.85546875" style="79"/>
    <col min="2036" max="2036" width="37.5703125" style="79" bestFit="1" customWidth="1"/>
    <col min="2037" max="2046" width="10.140625" style="79" customWidth="1"/>
    <col min="2047" max="2291" width="8.85546875" style="79"/>
    <col min="2292" max="2292" width="37.5703125" style="79" bestFit="1" customWidth="1"/>
    <col min="2293" max="2302" width="10.140625" style="79" customWidth="1"/>
    <col min="2303" max="2547" width="8.85546875" style="79"/>
    <col min="2548" max="2548" width="37.5703125" style="79" bestFit="1" customWidth="1"/>
    <col min="2549" max="2558" width="10.140625" style="79" customWidth="1"/>
    <col min="2559" max="2803" width="8.85546875" style="79"/>
    <col min="2804" max="2804" width="37.5703125" style="79" bestFit="1" customWidth="1"/>
    <col min="2805" max="2814" width="10.140625" style="79" customWidth="1"/>
    <col min="2815" max="3059" width="8.85546875" style="79"/>
    <col min="3060" max="3060" width="37.5703125" style="79" bestFit="1" customWidth="1"/>
    <col min="3061" max="3070" width="10.140625" style="79" customWidth="1"/>
    <col min="3071" max="3315" width="8.85546875" style="79"/>
    <col min="3316" max="3316" width="37.5703125" style="79" bestFit="1" customWidth="1"/>
    <col min="3317" max="3326" width="10.140625" style="79" customWidth="1"/>
    <col min="3327" max="3571" width="8.85546875" style="79"/>
    <col min="3572" max="3572" width="37.5703125" style="79" bestFit="1" customWidth="1"/>
    <col min="3573" max="3582" width="10.140625" style="79" customWidth="1"/>
    <col min="3583" max="3827" width="8.85546875" style="79"/>
    <col min="3828" max="3828" width="37.5703125" style="79" bestFit="1" customWidth="1"/>
    <col min="3829" max="3838" width="10.140625" style="79" customWidth="1"/>
    <col min="3839" max="4083" width="8.85546875" style="79"/>
    <col min="4084" max="4084" width="37.5703125" style="79" bestFit="1" customWidth="1"/>
    <col min="4085" max="4094" width="10.140625" style="79" customWidth="1"/>
    <col min="4095" max="4339" width="8.85546875" style="79"/>
    <col min="4340" max="4340" width="37.5703125" style="79" bestFit="1" customWidth="1"/>
    <col min="4341" max="4350" width="10.140625" style="79" customWidth="1"/>
    <col min="4351" max="4595" width="8.85546875" style="79"/>
    <col min="4596" max="4596" width="37.5703125" style="79" bestFit="1" customWidth="1"/>
    <col min="4597" max="4606" width="10.140625" style="79" customWidth="1"/>
    <col min="4607" max="4851" width="8.85546875" style="79"/>
    <col min="4852" max="4852" width="37.5703125" style="79" bestFit="1" customWidth="1"/>
    <col min="4853" max="4862" width="10.140625" style="79" customWidth="1"/>
    <col min="4863" max="5107" width="8.85546875" style="79"/>
    <col min="5108" max="5108" width="37.5703125" style="79" bestFit="1" customWidth="1"/>
    <col min="5109" max="5118" width="10.140625" style="79" customWidth="1"/>
    <col min="5119" max="5363" width="8.85546875" style="79"/>
    <col min="5364" max="5364" width="37.5703125" style="79" bestFit="1" customWidth="1"/>
    <col min="5365" max="5374" width="10.140625" style="79" customWidth="1"/>
    <col min="5375" max="5619" width="8.85546875" style="79"/>
    <col min="5620" max="5620" width="37.5703125" style="79" bestFit="1" customWidth="1"/>
    <col min="5621" max="5630" width="10.140625" style="79" customWidth="1"/>
    <col min="5631" max="5875" width="8.85546875" style="79"/>
    <col min="5876" max="5876" width="37.5703125" style="79" bestFit="1" customWidth="1"/>
    <col min="5877" max="5886" width="10.140625" style="79" customWidth="1"/>
    <col min="5887" max="6131" width="8.85546875" style="79"/>
    <col min="6132" max="6132" width="37.5703125" style="79" bestFit="1" customWidth="1"/>
    <col min="6133" max="6142" width="10.140625" style="79" customWidth="1"/>
    <col min="6143" max="6387" width="8.85546875" style="79"/>
    <col min="6388" max="6388" width="37.5703125" style="79" bestFit="1" customWidth="1"/>
    <col min="6389" max="6398" width="10.140625" style="79" customWidth="1"/>
    <col min="6399" max="6643" width="8.85546875" style="79"/>
    <col min="6644" max="6644" width="37.5703125" style="79" bestFit="1" customWidth="1"/>
    <col min="6645" max="6654" width="10.140625" style="79" customWidth="1"/>
    <col min="6655" max="6899" width="8.85546875" style="79"/>
    <col min="6900" max="6900" width="37.5703125" style="79" bestFit="1" customWidth="1"/>
    <col min="6901" max="6910" width="10.140625" style="79" customWidth="1"/>
    <col min="6911" max="7155" width="8.85546875" style="79"/>
    <col min="7156" max="7156" width="37.5703125" style="79" bestFit="1" customWidth="1"/>
    <col min="7157" max="7166" width="10.140625" style="79" customWidth="1"/>
    <col min="7167" max="7411" width="8.85546875" style="79"/>
    <col min="7412" max="7412" width="37.5703125" style="79" bestFit="1" customWidth="1"/>
    <col min="7413" max="7422" width="10.140625" style="79" customWidth="1"/>
    <col min="7423" max="7667" width="8.85546875" style="79"/>
    <col min="7668" max="7668" width="37.5703125" style="79" bestFit="1" customWidth="1"/>
    <col min="7669" max="7678" width="10.140625" style="79" customWidth="1"/>
    <col min="7679" max="7923" width="8.85546875" style="79"/>
    <col min="7924" max="7924" width="37.5703125" style="79" bestFit="1" customWidth="1"/>
    <col min="7925" max="7934" width="10.140625" style="79" customWidth="1"/>
    <col min="7935" max="8179" width="8.85546875" style="79"/>
    <col min="8180" max="8180" width="37.5703125" style="79" bestFit="1" customWidth="1"/>
    <col min="8181" max="8190" width="10.140625" style="79" customWidth="1"/>
    <col min="8191" max="8435" width="8.85546875" style="79"/>
    <col min="8436" max="8436" width="37.5703125" style="79" bestFit="1" customWidth="1"/>
    <col min="8437" max="8446" width="10.140625" style="79" customWidth="1"/>
    <col min="8447" max="8691" width="8.85546875" style="79"/>
    <col min="8692" max="8692" width="37.5703125" style="79" bestFit="1" customWidth="1"/>
    <col min="8693" max="8702" width="10.140625" style="79" customWidth="1"/>
    <col min="8703" max="8947" width="8.85546875" style="79"/>
    <col min="8948" max="8948" width="37.5703125" style="79" bestFit="1" customWidth="1"/>
    <col min="8949" max="8958" width="10.140625" style="79" customWidth="1"/>
    <col min="8959" max="9203" width="8.85546875" style="79"/>
    <col min="9204" max="9204" width="37.5703125" style="79" bestFit="1" customWidth="1"/>
    <col min="9205" max="9214" width="10.140625" style="79" customWidth="1"/>
    <col min="9215" max="9459" width="8.85546875" style="79"/>
    <col min="9460" max="9460" width="37.5703125" style="79" bestFit="1" customWidth="1"/>
    <col min="9461" max="9470" width="10.140625" style="79" customWidth="1"/>
    <col min="9471" max="9715" width="8.85546875" style="79"/>
    <col min="9716" max="9716" width="37.5703125" style="79" bestFit="1" customWidth="1"/>
    <col min="9717" max="9726" width="10.140625" style="79" customWidth="1"/>
    <col min="9727" max="9971" width="8.85546875" style="79"/>
    <col min="9972" max="9972" width="37.5703125" style="79" bestFit="1" customWidth="1"/>
    <col min="9973" max="9982" width="10.140625" style="79" customWidth="1"/>
    <col min="9983" max="10227" width="8.85546875" style="79"/>
    <col min="10228" max="10228" width="37.5703125" style="79" bestFit="1" customWidth="1"/>
    <col min="10229" max="10238" width="10.140625" style="79" customWidth="1"/>
    <col min="10239" max="10483" width="8.85546875" style="79"/>
    <col min="10484" max="10484" width="37.5703125" style="79" bestFit="1" customWidth="1"/>
    <col min="10485" max="10494" width="10.140625" style="79" customWidth="1"/>
    <col min="10495" max="10739" width="8.85546875" style="79"/>
    <col min="10740" max="10740" width="37.5703125" style="79" bestFit="1" customWidth="1"/>
    <col min="10741" max="10750" width="10.140625" style="79" customWidth="1"/>
    <col min="10751" max="10995" width="8.85546875" style="79"/>
    <col min="10996" max="10996" width="37.5703125" style="79" bestFit="1" customWidth="1"/>
    <col min="10997" max="11006" width="10.140625" style="79" customWidth="1"/>
    <col min="11007" max="11251" width="8.85546875" style="79"/>
    <col min="11252" max="11252" width="37.5703125" style="79" bestFit="1" customWidth="1"/>
    <col min="11253" max="11262" width="10.140625" style="79" customWidth="1"/>
    <col min="11263" max="11507" width="8.85546875" style="79"/>
    <col min="11508" max="11508" width="37.5703125" style="79" bestFit="1" customWidth="1"/>
    <col min="11509" max="11518" width="10.140625" style="79" customWidth="1"/>
    <col min="11519" max="11763" width="8.85546875" style="79"/>
    <col min="11764" max="11764" width="37.5703125" style="79" bestFit="1" customWidth="1"/>
    <col min="11765" max="11774" width="10.140625" style="79" customWidth="1"/>
    <col min="11775" max="12019" width="8.85546875" style="79"/>
    <col min="12020" max="12020" width="37.5703125" style="79" bestFit="1" customWidth="1"/>
    <col min="12021" max="12030" width="10.140625" style="79" customWidth="1"/>
    <col min="12031" max="12275" width="8.85546875" style="79"/>
    <col min="12276" max="12276" width="37.5703125" style="79" bestFit="1" customWidth="1"/>
    <col min="12277" max="12286" width="10.140625" style="79" customWidth="1"/>
    <col min="12287" max="12531" width="8.85546875" style="79"/>
    <col min="12532" max="12532" width="37.5703125" style="79" bestFit="1" customWidth="1"/>
    <col min="12533" max="12542" width="10.140625" style="79" customWidth="1"/>
    <col min="12543" max="12787" width="8.85546875" style="79"/>
    <col min="12788" max="12788" width="37.5703125" style="79" bestFit="1" customWidth="1"/>
    <col min="12789" max="12798" width="10.140625" style="79" customWidth="1"/>
    <col min="12799" max="13043" width="8.85546875" style="79"/>
    <col min="13044" max="13044" width="37.5703125" style="79" bestFit="1" customWidth="1"/>
    <col min="13045" max="13054" width="10.140625" style="79" customWidth="1"/>
    <col min="13055" max="13299" width="8.85546875" style="79"/>
    <col min="13300" max="13300" width="37.5703125" style="79" bestFit="1" customWidth="1"/>
    <col min="13301" max="13310" width="10.140625" style="79" customWidth="1"/>
    <col min="13311" max="13555" width="8.85546875" style="79"/>
    <col min="13556" max="13556" width="37.5703125" style="79" bestFit="1" customWidth="1"/>
    <col min="13557" max="13566" width="10.140625" style="79" customWidth="1"/>
    <col min="13567" max="13811" width="8.85546875" style="79"/>
    <col min="13812" max="13812" width="37.5703125" style="79" bestFit="1" customWidth="1"/>
    <col min="13813" max="13822" width="10.140625" style="79" customWidth="1"/>
    <col min="13823" max="14067" width="8.85546875" style="79"/>
    <col min="14068" max="14068" width="37.5703125" style="79" bestFit="1" customWidth="1"/>
    <col min="14069" max="14078" width="10.140625" style="79" customWidth="1"/>
    <col min="14079" max="14323" width="8.85546875" style="79"/>
    <col min="14324" max="14324" width="37.5703125" style="79" bestFit="1" customWidth="1"/>
    <col min="14325" max="14334" width="10.140625" style="79" customWidth="1"/>
    <col min="14335" max="14579" width="8.85546875" style="79"/>
    <col min="14580" max="14580" width="37.5703125" style="79" bestFit="1" customWidth="1"/>
    <col min="14581" max="14590" width="10.140625" style="79" customWidth="1"/>
    <col min="14591" max="14835" width="8.85546875" style="79"/>
    <col min="14836" max="14836" width="37.5703125" style="79" bestFit="1" customWidth="1"/>
    <col min="14837" max="14846" width="10.140625" style="79" customWidth="1"/>
    <col min="14847" max="15091" width="8.85546875" style="79"/>
    <col min="15092" max="15092" width="37.5703125" style="79" bestFit="1" customWidth="1"/>
    <col min="15093" max="15102" width="10.140625" style="79" customWidth="1"/>
    <col min="15103" max="15347" width="8.85546875" style="79"/>
    <col min="15348" max="15348" width="37.5703125" style="79" bestFit="1" customWidth="1"/>
    <col min="15349" max="15358" width="10.140625" style="79" customWidth="1"/>
    <col min="15359" max="15603" width="8.85546875" style="79"/>
    <col min="15604" max="15604" width="37.5703125" style="79" bestFit="1" customWidth="1"/>
    <col min="15605" max="15614" width="10.140625" style="79" customWidth="1"/>
    <col min="15615" max="15859" width="8.85546875" style="79"/>
    <col min="15860" max="15860" width="37.5703125" style="79" bestFit="1" customWidth="1"/>
    <col min="15861" max="15870" width="10.140625" style="79" customWidth="1"/>
    <col min="15871" max="16115" width="8.85546875" style="79"/>
    <col min="16116" max="16116" width="37.5703125" style="79" bestFit="1" customWidth="1"/>
    <col min="16117" max="16126" width="10.140625" style="79" customWidth="1"/>
    <col min="16127" max="16384" width="8.85546875" style="79"/>
  </cols>
  <sheetData>
    <row r="2" spans="1:10" x14ac:dyDescent="0.25">
      <c r="B2" s="80"/>
      <c r="C2" s="80"/>
    </row>
    <row r="3" spans="1:10" ht="15.75" x14ac:dyDescent="0.25">
      <c r="A3" s="78" t="s">
        <v>33</v>
      </c>
    </row>
    <row r="4" spans="1:10" ht="15.95" customHeight="1" x14ac:dyDescent="0.25">
      <c r="A4" s="15" t="s">
        <v>34</v>
      </c>
    </row>
    <row r="5" spans="1:10" x14ac:dyDescent="0.2">
      <c r="A5" s="16"/>
    </row>
    <row r="6" spans="1:10" x14ac:dyDescent="0.2">
      <c r="A6" s="17" t="s">
        <v>0</v>
      </c>
      <c r="B6" s="18" t="s">
        <v>35</v>
      </c>
      <c r="C6" s="18" t="s">
        <v>35</v>
      </c>
      <c r="D6" s="18" t="s">
        <v>35</v>
      </c>
      <c r="E6" s="18" t="s">
        <v>35</v>
      </c>
      <c r="F6" s="18" t="s">
        <v>35</v>
      </c>
      <c r="G6" s="18" t="s">
        <v>35</v>
      </c>
      <c r="H6" s="18" t="s">
        <v>35</v>
      </c>
      <c r="I6" s="18" t="s">
        <v>35</v>
      </c>
      <c r="J6" s="18" t="s">
        <v>35</v>
      </c>
    </row>
    <row r="7" spans="1:10" s="82" customFormat="1" x14ac:dyDescent="0.2">
      <c r="A7" s="17"/>
      <c r="B7" s="81" t="s">
        <v>36</v>
      </c>
      <c r="C7" s="81" t="s">
        <v>37</v>
      </c>
      <c r="D7" s="81" t="s">
        <v>38</v>
      </c>
      <c r="E7" s="81" t="s">
        <v>39</v>
      </c>
      <c r="F7" s="81" t="s">
        <v>40</v>
      </c>
      <c r="G7" s="81" t="s">
        <v>41</v>
      </c>
      <c r="H7" s="81" t="s">
        <v>42</v>
      </c>
      <c r="I7" s="81" t="s">
        <v>43</v>
      </c>
      <c r="J7" s="81" t="s">
        <v>44</v>
      </c>
    </row>
    <row r="8" spans="1:10" x14ac:dyDescent="0.2">
      <c r="A8" s="19" t="s">
        <v>45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">
      <c r="A9" s="21" t="s">
        <v>46</v>
      </c>
      <c r="B9" s="83">
        <v>0</v>
      </c>
      <c r="C9" s="83">
        <v>614.46</v>
      </c>
      <c r="D9" s="83">
        <v>690.69</v>
      </c>
      <c r="E9" s="83">
        <v>736.89</v>
      </c>
      <c r="F9" s="83">
        <v>752</v>
      </c>
      <c r="G9" s="83">
        <v>767</v>
      </c>
      <c r="H9" s="83">
        <v>782</v>
      </c>
      <c r="I9" s="83">
        <v>798</v>
      </c>
      <c r="J9" s="83">
        <v>814</v>
      </c>
    </row>
    <row r="10" spans="1:10" x14ac:dyDescent="0.2">
      <c r="A10" s="21" t="s">
        <v>47</v>
      </c>
      <c r="B10" s="83">
        <v>0</v>
      </c>
      <c r="C10" s="83">
        <v>10.588421052631579</v>
      </c>
      <c r="D10" s="83">
        <v>11.344736842105263</v>
      </c>
      <c r="E10" s="83">
        <v>12.101052631578948</v>
      </c>
      <c r="F10" s="83">
        <v>12</v>
      </c>
      <c r="G10" s="83">
        <v>12</v>
      </c>
      <c r="H10" s="83">
        <v>12</v>
      </c>
      <c r="I10" s="83">
        <v>12</v>
      </c>
      <c r="J10" s="83">
        <v>12</v>
      </c>
    </row>
    <row r="11" spans="1:10" x14ac:dyDescent="0.2">
      <c r="A11" s="21" t="s">
        <v>48</v>
      </c>
      <c r="B11" s="83"/>
      <c r="C11" s="83"/>
      <c r="D11" s="83"/>
      <c r="E11" s="83"/>
      <c r="F11" s="83"/>
      <c r="G11" s="83"/>
      <c r="H11" s="83"/>
      <c r="I11" s="83"/>
      <c r="J11" s="83"/>
    </row>
    <row r="12" spans="1:10" ht="15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15" x14ac:dyDescent="0.25">
      <c r="A13" s="23" t="s">
        <v>49</v>
      </c>
      <c r="B13" s="22">
        <v>0</v>
      </c>
      <c r="C13" s="22">
        <v>625.04842105263162</v>
      </c>
      <c r="D13" s="22">
        <v>702.0347368421053</v>
      </c>
      <c r="E13" s="22">
        <v>748.9910526315789</v>
      </c>
      <c r="F13" s="22">
        <v>764</v>
      </c>
      <c r="G13" s="22">
        <v>779</v>
      </c>
      <c r="H13" s="22">
        <v>794</v>
      </c>
      <c r="I13" s="22">
        <v>810</v>
      </c>
      <c r="J13" s="22">
        <v>826</v>
      </c>
    </row>
    <row r="14" spans="1:10" ht="15" x14ac:dyDescent="0.25">
      <c r="A14" s="20"/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5" x14ac:dyDescent="0.25">
      <c r="A15" s="23" t="s">
        <v>50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0" ht="15" x14ac:dyDescent="0.25">
      <c r="A16" s="20" t="s">
        <v>51</v>
      </c>
      <c r="B16" s="22">
        <v>0</v>
      </c>
      <c r="C16" s="22">
        <v>578.66492631578956</v>
      </c>
      <c r="D16" s="22">
        <v>605.86302105263155</v>
      </c>
      <c r="E16" s="22">
        <v>629.78751578947367</v>
      </c>
      <c r="F16" s="22">
        <v>642</v>
      </c>
      <c r="G16" s="22">
        <v>655</v>
      </c>
      <c r="H16" s="22">
        <v>668</v>
      </c>
      <c r="I16" s="22">
        <v>681</v>
      </c>
      <c r="J16" s="22">
        <v>695</v>
      </c>
    </row>
    <row r="17" spans="1:10" ht="15" x14ac:dyDescent="0.25">
      <c r="A17" s="20" t="s">
        <v>52</v>
      </c>
      <c r="B17" s="22">
        <v>0</v>
      </c>
      <c r="C17" s="22">
        <v>41.261052240000005</v>
      </c>
      <c r="D17" s="22">
        <v>44.296127399999989</v>
      </c>
      <c r="E17" s="22">
        <v>47.251202560000003</v>
      </c>
      <c r="F17" s="22">
        <v>48.280000000000008</v>
      </c>
      <c r="G17" s="22">
        <v>49.320000000000007</v>
      </c>
      <c r="H17" s="22">
        <v>50.260000000000005</v>
      </c>
      <c r="I17" s="22">
        <v>51.22</v>
      </c>
      <c r="J17" s="22">
        <v>52.19</v>
      </c>
    </row>
    <row r="18" spans="1:10" ht="15" x14ac:dyDescent="0.25">
      <c r="A18" s="20" t="s">
        <v>3</v>
      </c>
      <c r="B18" s="22">
        <v>0</v>
      </c>
      <c r="C18" s="22">
        <v>29.06</v>
      </c>
      <c r="D18" s="22">
        <v>24.72</v>
      </c>
      <c r="E18" s="22">
        <v>21.029999999999998</v>
      </c>
      <c r="F18" s="22">
        <v>17.89</v>
      </c>
      <c r="G18" s="22">
        <v>15.22</v>
      </c>
      <c r="H18" s="22">
        <v>12.950000000000001</v>
      </c>
      <c r="I18" s="22">
        <v>11.01</v>
      </c>
      <c r="J18" s="22">
        <v>9.3699999999999992</v>
      </c>
    </row>
    <row r="19" spans="1:10" ht="15" x14ac:dyDescent="0.25">
      <c r="A19" s="17" t="s">
        <v>53</v>
      </c>
      <c r="B19" s="24">
        <v>0</v>
      </c>
      <c r="C19" s="24">
        <v>648.98597855578953</v>
      </c>
      <c r="D19" s="24">
        <v>674.87914845263163</v>
      </c>
      <c r="E19" s="24">
        <v>698.06871834947367</v>
      </c>
      <c r="F19" s="24">
        <v>708.17</v>
      </c>
      <c r="G19" s="24">
        <v>719.54000000000008</v>
      </c>
      <c r="H19" s="24">
        <v>731.21</v>
      </c>
      <c r="I19" s="24">
        <v>743.23</v>
      </c>
      <c r="J19" s="24">
        <v>756.56000000000006</v>
      </c>
    </row>
    <row r="20" spans="1:10" ht="15" x14ac:dyDescent="0.25">
      <c r="A20" s="17"/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15" x14ac:dyDescent="0.25">
      <c r="A21" s="21" t="s">
        <v>54</v>
      </c>
      <c r="B21" s="22">
        <v>0</v>
      </c>
      <c r="C21" s="22">
        <v>30.4544</v>
      </c>
      <c r="D21" s="22">
        <v>48.948999999999998</v>
      </c>
      <c r="E21" s="22">
        <v>52.2102</v>
      </c>
      <c r="F21" s="22">
        <v>53</v>
      </c>
      <c r="G21" s="22">
        <v>54</v>
      </c>
      <c r="H21" s="22">
        <v>55</v>
      </c>
      <c r="I21" s="22">
        <v>56</v>
      </c>
      <c r="J21" s="22">
        <v>57</v>
      </c>
    </row>
    <row r="22" spans="1:10" ht="15" x14ac:dyDescent="0.25">
      <c r="A22" s="21" t="s">
        <v>55</v>
      </c>
      <c r="B22" s="22">
        <v>0</v>
      </c>
      <c r="C22" s="22">
        <v>29.473578927789482</v>
      </c>
      <c r="D22" s="22">
        <v>31.58322742263158</v>
      </c>
      <c r="E22" s="22">
        <v>33.688875917473688</v>
      </c>
      <c r="F22" s="22">
        <v>34.474510000000002</v>
      </c>
      <c r="G22" s="22">
        <v>35.166000000000004</v>
      </c>
      <c r="H22" s="22">
        <v>35.863</v>
      </c>
      <c r="I22" s="22">
        <v>36.561</v>
      </c>
      <c r="J22" s="22">
        <v>37.3095</v>
      </c>
    </row>
    <row r="23" spans="1:10" ht="15" x14ac:dyDescent="0.25">
      <c r="A23" s="20" t="s">
        <v>56</v>
      </c>
      <c r="B23" s="22">
        <v>0</v>
      </c>
      <c r="C23" s="22">
        <v>0</v>
      </c>
      <c r="D23" s="22">
        <v>30.4544</v>
      </c>
      <c r="E23" s="22">
        <v>48.948999999999998</v>
      </c>
      <c r="F23" s="22">
        <v>52.2102</v>
      </c>
      <c r="G23" s="22">
        <v>53</v>
      </c>
      <c r="H23" s="22">
        <v>54</v>
      </c>
      <c r="I23" s="22">
        <v>55</v>
      </c>
      <c r="J23" s="22">
        <v>56</v>
      </c>
    </row>
    <row r="24" spans="1:10" ht="15" x14ac:dyDescent="0.25">
      <c r="A24" s="20" t="s">
        <v>57</v>
      </c>
      <c r="B24" s="25">
        <v>0</v>
      </c>
      <c r="C24" s="25">
        <v>0</v>
      </c>
      <c r="D24" s="25">
        <v>29.473578927789482</v>
      </c>
      <c r="E24" s="25">
        <v>31.58322742263158</v>
      </c>
      <c r="F24" s="25">
        <v>33.688875917473688</v>
      </c>
      <c r="G24" s="25">
        <v>34.474510000000002</v>
      </c>
      <c r="H24" s="25">
        <v>35.166000000000004</v>
      </c>
      <c r="I24" s="25">
        <v>35.863</v>
      </c>
      <c r="J24" s="25">
        <v>36.561</v>
      </c>
    </row>
    <row r="25" spans="1:10" ht="15" x14ac:dyDescent="0.25">
      <c r="A25" s="20"/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15" x14ac:dyDescent="0.25">
      <c r="A26" s="20" t="s">
        <v>58</v>
      </c>
      <c r="B26" s="25">
        <v>0</v>
      </c>
      <c r="C26" s="25">
        <v>35.990421424631577</v>
      </c>
      <c r="D26" s="25">
        <v>47.759836884315767</v>
      </c>
      <c r="E26" s="25">
        <v>56.289182776947328</v>
      </c>
      <c r="F26" s="25">
        <v>57.405434082526362</v>
      </c>
      <c r="G26" s="25">
        <v>61.151489999999917</v>
      </c>
      <c r="H26" s="25">
        <v>64.486999999999966</v>
      </c>
      <c r="I26" s="25">
        <v>68.467999999999989</v>
      </c>
      <c r="J26" s="25">
        <v>71.188499999999948</v>
      </c>
    </row>
    <row r="27" spans="1:10" ht="15" x14ac:dyDescent="0.25">
      <c r="A27" s="20"/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5" x14ac:dyDescent="0.25">
      <c r="A28" s="20" t="s">
        <v>59</v>
      </c>
      <c r="B28" s="25" t="e">
        <v>#DIV/0!</v>
      </c>
      <c r="C28" s="25">
        <v>5.7580213328146366</v>
      </c>
      <c r="D28" s="25">
        <v>6.8030589339708749</v>
      </c>
      <c r="E28" s="25">
        <v>7.51533447284522</v>
      </c>
      <c r="F28" s="25">
        <v>7.5138002725819844</v>
      </c>
      <c r="G28" s="25">
        <v>7.8499987163029417</v>
      </c>
      <c r="H28" s="25">
        <v>8.1217884130982334</v>
      </c>
      <c r="I28" s="25">
        <v>8.4528395061728379</v>
      </c>
      <c r="J28" s="25">
        <v>8.6184624697336503</v>
      </c>
    </row>
    <row r="29" spans="1:10" ht="15" x14ac:dyDescent="0.25">
      <c r="A29" s="20"/>
      <c r="B29" s="22"/>
      <c r="C29" s="22"/>
      <c r="D29" s="22"/>
      <c r="E29" s="22"/>
      <c r="F29" s="22"/>
      <c r="G29" s="22"/>
      <c r="H29" s="22"/>
      <c r="I29" s="22"/>
      <c r="J29" s="22"/>
    </row>
    <row r="30" spans="1:10" ht="15" x14ac:dyDescent="0.25">
      <c r="A30" s="23" t="s">
        <v>60</v>
      </c>
      <c r="B30" s="27">
        <v>0</v>
      </c>
      <c r="C30" s="27">
        <v>22.2</v>
      </c>
      <c r="D30" s="27">
        <v>25.45</v>
      </c>
      <c r="E30" s="27">
        <v>29.4</v>
      </c>
      <c r="F30" s="27">
        <v>27.05</v>
      </c>
      <c r="G30" s="27">
        <v>27.4</v>
      </c>
      <c r="H30" s="27">
        <v>26.45</v>
      </c>
      <c r="I30" s="27">
        <v>26.2</v>
      </c>
      <c r="J30" s="27">
        <v>26</v>
      </c>
    </row>
    <row r="31" spans="1:10" ht="15" x14ac:dyDescent="0.25">
      <c r="A31" s="20" t="s">
        <v>61</v>
      </c>
      <c r="B31" s="25"/>
      <c r="C31" s="25">
        <v>2</v>
      </c>
      <c r="D31" s="25">
        <v>3</v>
      </c>
      <c r="E31" s="25">
        <v>5</v>
      </c>
      <c r="F31" s="25">
        <v>4</v>
      </c>
      <c r="G31" s="25">
        <v>5</v>
      </c>
      <c r="H31" s="25">
        <v>6</v>
      </c>
      <c r="I31" s="25">
        <v>7</v>
      </c>
      <c r="J31" s="25">
        <v>8</v>
      </c>
    </row>
    <row r="32" spans="1:10" ht="15" x14ac:dyDescent="0.25">
      <c r="A32" s="20" t="s">
        <v>62</v>
      </c>
      <c r="B32" s="25"/>
      <c r="C32" s="25">
        <v>3</v>
      </c>
      <c r="D32" s="25">
        <v>6</v>
      </c>
      <c r="E32" s="25">
        <v>9</v>
      </c>
      <c r="F32" s="25">
        <v>9</v>
      </c>
      <c r="G32" s="25">
        <v>10</v>
      </c>
      <c r="H32" s="25">
        <v>10</v>
      </c>
      <c r="I32" s="25">
        <v>11</v>
      </c>
      <c r="J32" s="25">
        <v>12</v>
      </c>
    </row>
    <row r="33" spans="1:10" ht="15" x14ac:dyDescent="0.25">
      <c r="A33" s="20" t="s">
        <v>63</v>
      </c>
      <c r="B33" s="25"/>
      <c r="C33" s="25">
        <v>12.2</v>
      </c>
      <c r="D33" s="25">
        <v>11.45</v>
      </c>
      <c r="E33" s="25">
        <v>10.4</v>
      </c>
      <c r="F33" s="25">
        <v>9.0500000000000007</v>
      </c>
      <c r="G33" s="25">
        <v>7.4</v>
      </c>
      <c r="H33" s="25">
        <v>5.45</v>
      </c>
      <c r="I33" s="25">
        <v>3.2</v>
      </c>
      <c r="J33" s="25">
        <v>1</v>
      </c>
    </row>
    <row r="34" spans="1:10" ht="15" x14ac:dyDescent="0.25">
      <c r="A34" s="20" t="s">
        <v>64</v>
      </c>
      <c r="B34" s="22"/>
      <c r="C34" s="22">
        <v>5</v>
      </c>
      <c r="D34" s="22">
        <v>5</v>
      </c>
      <c r="E34" s="22">
        <v>5</v>
      </c>
      <c r="F34" s="22">
        <v>5</v>
      </c>
      <c r="G34" s="22">
        <v>5</v>
      </c>
      <c r="H34" s="22">
        <v>5</v>
      </c>
      <c r="I34" s="22">
        <v>5</v>
      </c>
      <c r="J34" s="22">
        <v>5</v>
      </c>
    </row>
    <row r="35" spans="1:10" ht="15" x14ac:dyDescent="0.25">
      <c r="A35" s="20" t="s">
        <v>65</v>
      </c>
      <c r="B35" s="28">
        <v>0</v>
      </c>
      <c r="C35" s="28">
        <v>13.790421424631578</v>
      </c>
      <c r="D35" s="28">
        <v>22.309836884315768</v>
      </c>
      <c r="E35" s="28">
        <v>26.88918277694733</v>
      </c>
      <c r="F35" s="28">
        <v>30.355434082526362</v>
      </c>
      <c r="G35" s="28">
        <v>33.751489999999919</v>
      </c>
      <c r="H35" s="28">
        <v>38.036999999999964</v>
      </c>
      <c r="I35" s="28">
        <v>42.267999999999986</v>
      </c>
      <c r="J35" s="28">
        <v>45.188499999999948</v>
      </c>
    </row>
    <row r="36" spans="1:10" ht="15" x14ac:dyDescent="0.25">
      <c r="A36" s="20" t="s">
        <v>66</v>
      </c>
      <c r="B36" s="22" t="e">
        <v>#DIV/0!</v>
      </c>
      <c r="C36" s="22">
        <v>2.2062964980228901</v>
      </c>
      <c r="D36" s="22">
        <v>3.1778821920792608</v>
      </c>
      <c r="E36" s="22">
        <v>3.5900539375566942</v>
      </c>
      <c r="F36" s="22">
        <v>3.9732243563516176</v>
      </c>
      <c r="G36" s="22">
        <v>4.3326688061617356</v>
      </c>
      <c r="H36" s="22">
        <v>4.7905541561712797</v>
      </c>
      <c r="I36" s="22">
        <v>5.2182716049382698</v>
      </c>
      <c r="J36" s="22">
        <v>5.4707627118644009</v>
      </c>
    </row>
    <row r="37" spans="1:10" ht="15" x14ac:dyDescent="0.25">
      <c r="A37" s="20" t="s">
        <v>67</v>
      </c>
      <c r="B37" s="22">
        <v>0</v>
      </c>
      <c r="C37" s="22">
        <v>2.0699999999999998</v>
      </c>
      <c r="D37" s="22">
        <v>3.35</v>
      </c>
      <c r="E37" s="22">
        <v>4.03</v>
      </c>
      <c r="F37" s="22">
        <v>4.55</v>
      </c>
      <c r="G37" s="22">
        <v>5.0599999999999996</v>
      </c>
      <c r="H37" s="22">
        <v>5.71</v>
      </c>
      <c r="I37" s="22">
        <v>6.34</v>
      </c>
      <c r="J37" s="22">
        <v>6.78</v>
      </c>
    </row>
    <row r="38" spans="1:10" ht="15" x14ac:dyDescent="0.25">
      <c r="A38" s="20"/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15" x14ac:dyDescent="0.25">
      <c r="A39" s="20" t="s">
        <v>68</v>
      </c>
      <c r="B39" s="22">
        <v>0</v>
      </c>
      <c r="C39" s="22">
        <v>11.720421424631578</v>
      </c>
      <c r="D39" s="22">
        <v>18.959836884315767</v>
      </c>
      <c r="E39" s="22">
        <v>22.859182776947328</v>
      </c>
      <c r="F39" s="22">
        <v>25.805434082526361</v>
      </c>
      <c r="G39" s="22">
        <v>28.69148999999992</v>
      </c>
      <c r="H39" s="22">
        <v>32.326999999999963</v>
      </c>
      <c r="I39" s="22">
        <v>35.927999999999983</v>
      </c>
      <c r="J39" s="22">
        <v>38.408499999999947</v>
      </c>
    </row>
    <row r="40" spans="1:10" ht="15" x14ac:dyDescent="0.25">
      <c r="A40" s="20" t="s">
        <v>69</v>
      </c>
      <c r="B40" s="22" t="e">
        <v>#DIV/0!</v>
      </c>
      <c r="C40" s="22">
        <v>1.8751221553193351</v>
      </c>
      <c r="D40" s="22">
        <v>2.7006978272330171</v>
      </c>
      <c r="E40" s="22">
        <v>3.0519967757467361</v>
      </c>
      <c r="F40" s="22">
        <v>3.377674618131723</v>
      </c>
      <c r="G40" s="22">
        <v>3.6831181001283597</v>
      </c>
      <c r="H40" s="22">
        <v>4.0714105793450832</v>
      </c>
      <c r="I40" s="22">
        <v>4.4355555555555535</v>
      </c>
      <c r="J40" s="22">
        <v>4.6499394673123424</v>
      </c>
    </row>
    <row r="41" spans="1:10" ht="15" x14ac:dyDescent="0.25">
      <c r="A41" s="17" t="s">
        <v>70</v>
      </c>
      <c r="B41" s="28">
        <v>0</v>
      </c>
      <c r="C41" s="28">
        <v>40.780421424631577</v>
      </c>
      <c r="D41" s="28">
        <v>43.679836884315762</v>
      </c>
      <c r="E41" s="28">
        <v>43.889182776947322</v>
      </c>
      <c r="F41" s="28">
        <v>43.695434082526361</v>
      </c>
      <c r="G41" s="28">
        <v>43.911489999999922</v>
      </c>
      <c r="H41" s="28">
        <v>45.276999999999965</v>
      </c>
      <c r="I41" s="28">
        <v>46.937999999999981</v>
      </c>
      <c r="J41" s="28">
        <v>47.778499999999944</v>
      </c>
    </row>
    <row r="42" spans="1:10" ht="15" x14ac:dyDescent="0.25">
      <c r="A42" s="20" t="s">
        <v>68</v>
      </c>
      <c r="B42" s="22">
        <v>0</v>
      </c>
      <c r="C42" s="22">
        <v>11.720421424631578</v>
      </c>
      <c r="D42" s="22">
        <v>18.959836884315767</v>
      </c>
      <c r="E42" s="22">
        <v>22.859182776947328</v>
      </c>
      <c r="F42" s="22">
        <v>25.805434082526361</v>
      </c>
      <c r="G42" s="22">
        <v>28.69148999999992</v>
      </c>
      <c r="H42" s="22">
        <v>32.326999999999963</v>
      </c>
      <c r="I42" s="22">
        <v>35.927999999999983</v>
      </c>
      <c r="J42" s="22">
        <v>38.408499999999947</v>
      </c>
    </row>
    <row r="43" spans="1:10" ht="15" x14ac:dyDescent="0.25">
      <c r="A43" s="20" t="s">
        <v>71</v>
      </c>
      <c r="B43" s="22"/>
      <c r="C43" s="22"/>
      <c r="D43" s="22"/>
      <c r="E43" s="22"/>
      <c r="F43" s="22"/>
      <c r="G43" s="22"/>
      <c r="H43" s="22"/>
      <c r="I43" s="22"/>
      <c r="J43" s="22"/>
    </row>
    <row r="44" spans="1:10" ht="15" x14ac:dyDescent="0.25">
      <c r="A44" s="20" t="s">
        <v>72</v>
      </c>
      <c r="B44" s="22">
        <v>0</v>
      </c>
      <c r="C44" s="22">
        <v>29.06</v>
      </c>
      <c r="D44" s="22">
        <v>24.72</v>
      </c>
      <c r="E44" s="22">
        <v>21.029999999999998</v>
      </c>
      <c r="F44" s="22">
        <v>17.89</v>
      </c>
      <c r="G44" s="22">
        <v>15.22</v>
      </c>
      <c r="H44" s="22">
        <v>12.950000000000001</v>
      </c>
      <c r="I44" s="22">
        <v>11.01</v>
      </c>
      <c r="J44" s="22">
        <v>9.3699999999999992</v>
      </c>
    </row>
    <row r="45" spans="1:10" ht="15" x14ac:dyDescent="0.25">
      <c r="A45" s="20"/>
      <c r="B45" s="22"/>
      <c r="C45" s="22"/>
      <c r="D45" s="22"/>
      <c r="E45" s="22"/>
      <c r="F45" s="22"/>
      <c r="G45" s="22"/>
      <c r="H45" s="22"/>
      <c r="I45" s="22"/>
      <c r="J45" s="22"/>
    </row>
    <row r="46" spans="1:10" ht="15" x14ac:dyDescent="0.25">
      <c r="A46" s="29" t="s">
        <v>73</v>
      </c>
      <c r="B46" s="22"/>
      <c r="C46" s="22"/>
      <c r="D46" s="22"/>
      <c r="E46" s="22"/>
      <c r="F46" s="22"/>
      <c r="G46" s="22"/>
      <c r="H46" s="22"/>
      <c r="I46" s="22"/>
      <c r="J46" s="22"/>
    </row>
    <row r="47" spans="1:10" ht="15" x14ac:dyDescent="0.25">
      <c r="A47" s="29" t="s">
        <v>70</v>
      </c>
      <c r="B47" s="22">
        <v>0</v>
      </c>
      <c r="C47" s="22">
        <v>40.780421424631577</v>
      </c>
      <c r="D47" s="22">
        <v>43.679836884315762</v>
      </c>
      <c r="E47" s="22">
        <v>43.889182776947322</v>
      </c>
      <c r="F47" s="22">
        <v>43.695434082526361</v>
      </c>
      <c r="G47" s="22">
        <v>43.911489999999922</v>
      </c>
      <c r="H47" s="22">
        <v>45.276999999999965</v>
      </c>
      <c r="I47" s="22">
        <v>46.937999999999981</v>
      </c>
      <c r="J47" s="22">
        <v>47.778499999999944</v>
      </c>
    </row>
    <row r="48" spans="1:10" ht="15" x14ac:dyDescent="0.25">
      <c r="A48" s="30" t="s">
        <v>74</v>
      </c>
      <c r="B48" s="22">
        <v>0</v>
      </c>
      <c r="C48" s="22">
        <v>12.2</v>
      </c>
      <c r="D48" s="22">
        <v>11.45</v>
      </c>
      <c r="E48" s="22">
        <v>10.4</v>
      </c>
      <c r="F48" s="22">
        <v>9.0500000000000007</v>
      </c>
      <c r="G48" s="22">
        <v>7.4</v>
      </c>
      <c r="H48" s="22">
        <v>5.45</v>
      </c>
      <c r="I48" s="22">
        <v>3.2</v>
      </c>
      <c r="J48" s="22">
        <v>1</v>
      </c>
    </row>
    <row r="49" spans="1:10" ht="15" x14ac:dyDescent="0.25">
      <c r="A49" s="30" t="s">
        <v>64</v>
      </c>
      <c r="B49" s="22">
        <v>0</v>
      </c>
      <c r="C49" s="22">
        <v>5</v>
      </c>
      <c r="D49" s="22">
        <v>5</v>
      </c>
      <c r="E49" s="22">
        <v>5</v>
      </c>
      <c r="F49" s="22">
        <v>5</v>
      </c>
      <c r="G49" s="22">
        <v>5</v>
      </c>
      <c r="H49" s="22">
        <v>5</v>
      </c>
      <c r="I49" s="22">
        <v>5</v>
      </c>
      <c r="J49" s="22">
        <v>5</v>
      </c>
    </row>
    <row r="50" spans="1:10" ht="15" x14ac:dyDescent="0.25">
      <c r="A50" s="30" t="s">
        <v>75</v>
      </c>
      <c r="B50" s="22">
        <v>0</v>
      </c>
      <c r="C50" s="22">
        <v>57.980421424631572</v>
      </c>
      <c r="D50" s="22">
        <v>60.129836884315765</v>
      </c>
      <c r="E50" s="22">
        <v>59.289182776947321</v>
      </c>
      <c r="F50" s="22">
        <v>57.745434082526359</v>
      </c>
      <c r="G50" s="22">
        <v>56.311489999999921</v>
      </c>
      <c r="H50" s="22">
        <v>55.726999999999968</v>
      </c>
      <c r="I50" s="22">
        <v>55.137999999999984</v>
      </c>
      <c r="J50" s="22">
        <v>53.778499999999944</v>
      </c>
    </row>
    <row r="51" spans="1:10" ht="15" x14ac:dyDescent="0.25">
      <c r="A51" s="30"/>
      <c r="B51" s="22"/>
      <c r="C51" s="22"/>
      <c r="D51" s="22"/>
      <c r="E51" s="22"/>
      <c r="F51" s="22"/>
      <c r="G51" s="22"/>
      <c r="H51" s="22"/>
      <c r="I51" s="22"/>
      <c r="J51" s="22"/>
    </row>
    <row r="52" spans="1:10" ht="15" x14ac:dyDescent="0.25">
      <c r="A52" s="30" t="s">
        <v>74</v>
      </c>
      <c r="B52" s="22">
        <v>0</v>
      </c>
      <c r="C52" s="22">
        <v>12.2</v>
      </c>
      <c r="D52" s="22">
        <v>11.45</v>
      </c>
      <c r="E52" s="22">
        <v>10.4</v>
      </c>
      <c r="F52" s="22">
        <v>9.0500000000000007</v>
      </c>
      <c r="G52" s="22">
        <v>7.4</v>
      </c>
      <c r="H52" s="22">
        <v>5.45</v>
      </c>
      <c r="I52" s="22">
        <v>3.2</v>
      </c>
      <c r="J52" s="22">
        <v>1</v>
      </c>
    </row>
    <row r="53" spans="1:10" ht="15" x14ac:dyDescent="0.25">
      <c r="A53" s="30" t="s">
        <v>64</v>
      </c>
      <c r="B53" s="22">
        <v>0</v>
      </c>
      <c r="C53" s="22">
        <v>5</v>
      </c>
      <c r="D53" s="22">
        <v>5</v>
      </c>
      <c r="E53" s="22">
        <v>5</v>
      </c>
      <c r="F53" s="22">
        <v>5</v>
      </c>
      <c r="G53" s="22">
        <v>5</v>
      </c>
      <c r="H53" s="22">
        <v>5</v>
      </c>
      <c r="I53" s="22">
        <v>5</v>
      </c>
      <c r="J53" s="22">
        <v>5</v>
      </c>
    </row>
    <row r="54" spans="1:10" ht="15" x14ac:dyDescent="0.25">
      <c r="A54" s="30" t="s">
        <v>76</v>
      </c>
      <c r="B54" s="22">
        <v>0</v>
      </c>
      <c r="C54" s="22">
        <v>6</v>
      </c>
      <c r="D54" s="22">
        <v>9</v>
      </c>
      <c r="E54" s="22">
        <v>12</v>
      </c>
      <c r="F54" s="22">
        <v>15</v>
      </c>
      <c r="G54" s="22">
        <v>18</v>
      </c>
      <c r="H54" s="22">
        <v>21</v>
      </c>
      <c r="I54" s="22">
        <v>24</v>
      </c>
      <c r="J54" s="22">
        <v>20</v>
      </c>
    </row>
    <row r="55" spans="1:10" ht="15" x14ac:dyDescent="0.25">
      <c r="A55" s="30" t="s">
        <v>75</v>
      </c>
      <c r="B55" s="22">
        <v>0</v>
      </c>
      <c r="C55" s="22">
        <v>23.2</v>
      </c>
      <c r="D55" s="22">
        <v>25.45</v>
      </c>
      <c r="E55" s="22">
        <v>27.4</v>
      </c>
      <c r="F55" s="22">
        <v>29.05</v>
      </c>
      <c r="G55" s="22">
        <v>30.4</v>
      </c>
      <c r="H55" s="22">
        <v>31.45</v>
      </c>
      <c r="I55" s="22">
        <v>32.200000000000003</v>
      </c>
      <c r="J55" s="22">
        <v>26</v>
      </c>
    </row>
    <row r="56" spans="1:10" ht="15" x14ac:dyDescent="0.25">
      <c r="A56" s="30"/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15" x14ac:dyDescent="0.25">
      <c r="A57" s="29" t="s">
        <v>77</v>
      </c>
      <c r="B57" s="28" t="e">
        <v>#DIV/0!</v>
      </c>
      <c r="C57" s="28">
        <v>2.4991560958892918</v>
      </c>
      <c r="D57" s="28">
        <v>2.3626654964367688</v>
      </c>
      <c r="E57" s="28">
        <v>2.1638387874798295</v>
      </c>
      <c r="F57" s="28">
        <v>1.9877946327892033</v>
      </c>
      <c r="G57" s="28">
        <v>1.8523516447368396</v>
      </c>
      <c r="H57" s="28">
        <v>1.7719236883942757</v>
      </c>
      <c r="I57" s="28">
        <v>1.7123602484472042</v>
      </c>
      <c r="J57" s="28">
        <v>2.0684038461538439</v>
      </c>
    </row>
    <row r="58" spans="1:10" ht="15" x14ac:dyDescent="0.25">
      <c r="A58" s="29" t="s">
        <v>78</v>
      </c>
      <c r="B58" s="28"/>
      <c r="C58" s="28"/>
      <c r="D58" s="28"/>
      <c r="E58" s="28"/>
      <c r="F58" s="28">
        <v>2.0523118050409099</v>
      </c>
      <c r="G58" s="28"/>
      <c r="H58" s="28"/>
      <c r="I58" s="28"/>
      <c r="J58" s="28"/>
    </row>
    <row r="59" spans="1:10" ht="15" x14ac:dyDescent="0.25">
      <c r="A59" s="20"/>
      <c r="B59" s="22"/>
      <c r="C59" s="22"/>
      <c r="D59" s="22"/>
      <c r="E59" s="22"/>
      <c r="F59" s="22"/>
      <c r="G59" s="22"/>
      <c r="H59" s="22"/>
      <c r="I59" s="22"/>
      <c r="J59" s="22"/>
    </row>
    <row r="61" spans="1:10" x14ac:dyDescent="0.2">
      <c r="A61" s="17" t="s">
        <v>79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x14ac:dyDescent="0.2">
      <c r="A62" s="20" t="s">
        <v>80</v>
      </c>
      <c r="B62" s="31">
        <v>60</v>
      </c>
      <c r="C62" s="31">
        <v>60</v>
      </c>
      <c r="D62" s="31">
        <v>60</v>
      </c>
      <c r="E62" s="31">
        <v>60</v>
      </c>
      <c r="F62" s="31">
        <v>60</v>
      </c>
      <c r="G62" s="31">
        <v>60</v>
      </c>
      <c r="H62" s="31">
        <v>60</v>
      </c>
      <c r="I62" s="31">
        <v>60</v>
      </c>
      <c r="J62" s="31">
        <v>60</v>
      </c>
    </row>
    <row r="63" spans="1:10" x14ac:dyDescent="0.2">
      <c r="A63" s="20" t="s">
        <v>81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</row>
    <row r="64" spans="1:10" x14ac:dyDescent="0.2">
      <c r="A64" s="20" t="s">
        <v>82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</row>
    <row r="65" spans="1:10 16384:16384" x14ac:dyDescent="0.2">
      <c r="A65" s="17" t="s">
        <v>83</v>
      </c>
      <c r="B65" s="32">
        <v>60</v>
      </c>
      <c r="C65" s="32">
        <v>60</v>
      </c>
      <c r="D65" s="32">
        <v>60</v>
      </c>
      <c r="E65" s="32">
        <v>60</v>
      </c>
      <c r="F65" s="32">
        <v>60</v>
      </c>
      <c r="G65" s="32">
        <v>60</v>
      </c>
      <c r="H65" s="32">
        <v>60</v>
      </c>
      <c r="I65" s="32">
        <v>60</v>
      </c>
      <c r="J65" s="32">
        <v>60</v>
      </c>
    </row>
    <row r="66" spans="1:10 16384:16384" x14ac:dyDescent="0.2">
      <c r="A66" s="17" t="s">
        <v>84</v>
      </c>
      <c r="B66" s="31"/>
      <c r="C66" s="31"/>
      <c r="D66" s="31"/>
      <c r="E66" s="31"/>
      <c r="F66" s="31"/>
      <c r="G66" s="31"/>
      <c r="H66" s="31"/>
      <c r="I66" s="31"/>
      <c r="J66" s="31"/>
    </row>
    <row r="67" spans="1:10 16384:16384" x14ac:dyDescent="0.2">
      <c r="A67" s="20" t="s">
        <v>80</v>
      </c>
      <c r="B67" s="31">
        <v>0</v>
      </c>
      <c r="C67" s="31">
        <v>0</v>
      </c>
      <c r="D67" s="31">
        <v>11.720421424631578</v>
      </c>
      <c r="E67" s="31">
        <v>30.680258308947344</v>
      </c>
      <c r="F67" s="31">
        <v>53.539441085894673</v>
      </c>
      <c r="G67" s="31">
        <v>79.344875168421027</v>
      </c>
      <c r="H67" s="31">
        <v>108.03636516842094</v>
      </c>
      <c r="I67" s="31">
        <v>140.3633651684209</v>
      </c>
      <c r="J67" s="31">
        <v>176.2913651684209</v>
      </c>
    </row>
    <row r="68" spans="1:10 16384:16384" x14ac:dyDescent="0.2">
      <c r="A68" s="20" t="s">
        <v>85</v>
      </c>
      <c r="B68" s="31">
        <v>0</v>
      </c>
      <c r="C68" s="31">
        <v>11.720421424631578</v>
      </c>
      <c r="D68" s="31">
        <v>18.959836884315767</v>
      </c>
      <c r="E68" s="31">
        <v>22.859182776947328</v>
      </c>
      <c r="F68" s="31">
        <v>25.805434082526361</v>
      </c>
      <c r="G68" s="31">
        <v>28.69148999999992</v>
      </c>
      <c r="H68" s="31">
        <v>32.326999999999963</v>
      </c>
      <c r="I68" s="31">
        <v>35.927999999999983</v>
      </c>
      <c r="J68" s="31">
        <v>38.408499999999947</v>
      </c>
    </row>
    <row r="69" spans="1:10 16384:16384" ht="15" x14ac:dyDescent="0.25">
      <c r="A69" s="20" t="s">
        <v>82</v>
      </c>
      <c r="B69" s="33"/>
      <c r="C69" s="33"/>
      <c r="D69" s="33"/>
      <c r="E69" s="33"/>
      <c r="F69" s="33"/>
      <c r="G69" s="33"/>
      <c r="H69" s="33"/>
      <c r="I69" s="33"/>
      <c r="J69" s="33"/>
    </row>
    <row r="70" spans="1:10 16384:16384" x14ac:dyDescent="0.2">
      <c r="A70" s="17" t="s">
        <v>86</v>
      </c>
      <c r="B70" s="32">
        <v>0</v>
      </c>
      <c r="C70" s="32">
        <v>11.720421424631578</v>
      </c>
      <c r="D70" s="32">
        <v>30.680258308947344</v>
      </c>
      <c r="E70" s="32">
        <v>53.539441085894673</v>
      </c>
      <c r="F70" s="32">
        <v>79.344875168421027</v>
      </c>
      <c r="G70" s="32">
        <v>108.03636516842094</v>
      </c>
      <c r="H70" s="32">
        <v>140.3633651684209</v>
      </c>
      <c r="I70" s="32">
        <v>176.2913651684209</v>
      </c>
      <c r="J70" s="32">
        <v>214.69986516842084</v>
      </c>
    </row>
    <row r="71" spans="1:10 16384:16384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</row>
    <row r="72" spans="1:10 16384:16384" x14ac:dyDescent="0.2">
      <c r="A72" s="35"/>
      <c r="B72" s="36">
        <v>60</v>
      </c>
      <c r="C72" s="36">
        <v>71.720421424631581</v>
      </c>
      <c r="D72" s="36">
        <v>90.680258308947344</v>
      </c>
      <c r="E72" s="36">
        <v>113.53944108589468</v>
      </c>
      <c r="F72" s="36">
        <v>139.34487516842103</v>
      </c>
      <c r="G72" s="36">
        <v>168.03636516842096</v>
      </c>
      <c r="H72" s="36">
        <v>200.3633651684209</v>
      </c>
      <c r="I72" s="36">
        <v>236.2913651684209</v>
      </c>
      <c r="J72" s="36">
        <v>274.69986516842084</v>
      </c>
    </row>
    <row r="73" spans="1:10 16384:16384" ht="15" x14ac:dyDescent="0.25">
      <c r="A73" s="20" t="s">
        <v>87</v>
      </c>
      <c r="B73" s="22" t="e">
        <v>#DIV/0!</v>
      </c>
      <c r="C73" s="22">
        <v>5.7580213328146366</v>
      </c>
      <c r="D73" s="22">
        <v>6.8030589339708749</v>
      </c>
      <c r="E73" s="22">
        <v>7.51533447284522</v>
      </c>
      <c r="F73" s="22">
        <v>7.5138002725819844</v>
      </c>
      <c r="G73" s="22">
        <v>7.8499987163029417</v>
      </c>
      <c r="H73" s="22">
        <v>8.1217884130982334</v>
      </c>
      <c r="I73" s="22">
        <v>8.4528395061728379</v>
      </c>
      <c r="J73" s="22">
        <v>8.6184624697336503</v>
      </c>
    </row>
    <row r="74" spans="1:10 16384:16384" ht="15" x14ac:dyDescent="0.25">
      <c r="A74" s="20" t="s">
        <v>88</v>
      </c>
      <c r="B74" s="22" t="e">
        <v>#DIV/0!</v>
      </c>
      <c r="C74" s="22">
        <v>2.2062964980228901</v>
      </c>
      <c r="D74" s="22">
        <v>3.1778821920792608</v>
      </c>
      <c r="E74" s="22">
        <v>3.5900539375566942</v>
      </c>
      <c r="F74" s="22">
        <v>3.9732243563516176</v>
      </c>
      <c r="G74" s="22">
        <v>4.3326688061617356</v>
      </c>
      <c r="H74" s="22">
        <v>4.7905541561712797</v>
      </c>
      <c r="I74" s="22">
        <v>5.2182716049382698</v>
      </c>
      <c r="J74" s="22">
        <v>5.4707627118644009</v>
      </c>
    </row>
    <row r="75" spans="1:10 16384:16384" x14ac:dyDescent="0.2">
      <c r="A75" s="34"/>
    </row>
    <row r="78" spans="1:10 16384:16384" x14ac:dyDescent="0.25">
      <c r="A78" s="79" t="s">
        <v>135</v>
      </c>
      <c r="B78" s="79">
        <v>0</v>
      </c>
      <c r="C78" s="79">
        <v>60.050421424631601</v>
      </c>
      <c r="D78" s="79">
        <v>63.479836884315766</v>
      </c>
      <c r="E78" s="79">
        <v>63.319182776947329</v>
      </c>
      <c r="F78" s="79">
        <v>62.295434082526356</v>
      </c>
      <c r="G78" s="79">
        <v>61.371489999999916</v>
      </c>
      <c r="H78" s="79">
        <v>61.436999999999969</v>
      </c>
      <c r="I78" s="79">
        <v>61.477999999999987</v>
      </c>
      <c r="J78" s="79">
        <v>60.558499999999945</v>
      </c>
      <c r="XFD78" s="79">
        <v>0</v>
      </c>
    </row>
    <row r="79" spans="1:10 16384:16384" x14ac:dyDescent="0.25">
      <c r="B79" s="84" t="e">
        <v>#DIV/0!</v>
      </c>
      <c r="C79" s="85">
        <v>9.60732311322407E-2</v>
      </c>
      <c r="D79" s="85">
        <v>9.0422643713986228E-2</v>
      </c>
      <c r="E79" s="85">
        <v>8.4539304647866589E-2</v>
      </c>
      <c r="F79" s="85">
        <v>8.1538526286029256E-2</v>
      </c>
      <c r="G79" s="85">
        <v>7.8782400513478706E-2</v>
      </c>
      <c r="H79" s="85">
        <v>7.7376574307304741E-2</v>
      </c>
      <c r="I79" s="85">
        <v>7.5898765432098753E-2</v>
      </c>
      <c r="J79" s="85">
        <v>7.3315375302663369E-2</v>
      </c>
    </row>
    <row r="80" spans="1:10 16384:16384" x14ac:dyDescent="0.25">
      <c r="C80" s="123">
        <f>C78/C13</f>
        <v>9.6073231132240727E-2</v>
      </c>
    </row>
  </sheetData>
  <pageMargins left="0.31496062992125984" right="0.15748031496062992" top="0.47244094488188981" bottom="0.51181102362204722" header="0.51181102362204722" footer="0.51181102362204722"/>
  <pageSetup paperSize="9" scale="7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70"/>
  <sheetViews>
    <sheetView tabSelected="1" zoomScale="115" zoomScaleNormal="115" workbookViewId="0">
      <pane xSplit="1" ySplit="4" topLeftCell="D45" activePane="bottomRight" state="frozen"/>
      <selection pane="topRight" activeCell="E1" sqref="E1"/>
      <selection pane="bottomLeft" activeCell="A7" sqref="A7"/>
      <selection pane="bottomRight" activeCell="D69" sqref="D69"/>
    </sheetView>
  </sheetViews>
  <sheetFormatPr defaultRowHeight="14.25" x14ac:dyDescent="0.25"/>
  <cols>
    <col min="1" max="1" width="29.42578125" style="105" bestFit="1" customWidth="1"/>
    <col min="2" max="11" width="9.7109375" style="105" customWidth="1"/>
    <col min="12" max="13" width="5.28515625" style="105" customWidth="1"/>
    <col min="14" max="14" width="6.85546875" style="105" bestFit="1" customWidth="1"/>
    <col min="15" max="16" width="12" style="105" bestFit="1" customWidth="1"/>
    <col min="17" max="256" width="8.85546875" style="105"/>
    <col min="257" max="257" width="26.42578125" style="105" bestFit="1" customWidth="1"/>
    <col min="258" max="267" width="9.7109375" style="105" customWidth="1"/>
    <col min="268" max="269" width="4.42578125" style="105" customWidth="1"/>
    <col min="270" max="270" width="6.85546875" style="105" bestFit="1" customWidth="1"/>
    <col min="271" max="272" width="12" style="105" bestFit="1" customWidth="1"/>
    <col min="273" max="512" width="8.85546875" style="105"/>
    <col min="513" max="513" width="26.42578125" style="105" bestFit="1" customWidth="1"/>
    <col min="514" max="523" width="9.7109375" style="105" customWidth="1"/>
    <col min="524" max="525" width="4.42578125" style="105" customWidth="1"/>
    <col min="526" max="526" width="6.85546875" style="105" bestFit="1" customWidth="1"/>
    <col min="527" max="528" width="12" style="105" bestFit="1" customWidth="1"/>
    <col min="529" max="768" width="8.85546875" style="105"/>
    <col min="769" max="769" width="26.42578125" style="105" bestFit="1" customWidth="1"/>
    <col min="770" max="779" width="9.7109375" style="105" customWidth="1"/>
    <col min="780" max="781" width="4.42578125" style="105" customWidth="1"/>
    <col min="782" max="782" width="6.85546875" style="105" bestFit="1" customWidth="1"/>
    <col min="783" max="784" width="12" style="105" bestFit="1" customWidth="1"/>
    <col min="785" max="1024" width="8.85546875" style="105"/>
    <col min="1025" max="1025" width="26.42578125" style="105" bestFit="1" customWidth="1"/>
    <col min="1026" max="1035" width="9.7109375" style="105" customWidth="1"/>
    <col min="1036" max="1037" width="4.42578125" style="105" customWidth="1"/>
    <col min="1038" max="1038" width="6.85546875" style="105" bestFit="1" customWidth="1"/>
    <col min="1039" max="1040" width="12" style="105" bestFit="1" customWidth="1"/>
    <col min="1041" max="1280" width="8.85546875" style="105"/>
    <col min="1281" max="1281" width="26.42578125" style="105" bestFit="1" customWidth="1"/>
    <col min="1282" max="1291" width="9.7109375" style="105" customWidth="1"/>
    <col min="1292" max="1293" width="4.42578125" style="105" customWidth="1"/>
    <col min="1294" max="1294" width="6.85546875" style="105" bestFit="1" customWidth="1"/>
    <col min="1295" max="1296" width="12" style="105" bestFit="1" customWidth="1"/>
    <col min="1297" max="1536" width="8.85546875" style="105"/>
    <col min="1537" max="1537" width="26.42578125" style="105" bestFit="1" customWidth="1"/>
    <col min="1538" max="1547" width="9.7109375" style="105" customWidth="1"/>
    <col min="1548" max="1549" width="4.42578125" style="105" customWidth="1"/>
    <col min="1550" max="1550" width="6.85546875" style="105" bestFit="1" customWidth="1"/>
    <col min="1551" max="1552" width="12" style="105" bestFit="1" customWidth="1"/>
    <col min="1553" max="1792" width="8.85546875" style="105"/>
    <col min="1793" max="1793" width="26.42578125" style="105" bestFit="1" customWidth="1"/>
    <col min="1794" max="1803" width="9.7109375" style="105" customWidth="1"/>
    <col min="1804" max="1805" width="4.42578125" style="105" customWidth="1"/>
    <col min="1806" max="1806" width="6.85546875" style="105" bestFit="1" customWidth="1"/>
    <col min="1807" max="1808" width="12" style="105" bestFit="1" customWidth="1"/>
    <col min="1809" max="2048" width="8.85546875" style="105"/>
    <col min="2049" max="2049" width="26.42578125" style="105" bestFit="1" customWidth="1"/>
    <col min="2050" max="2059" width="9.7109375" style="105" customWidth="1"/>
    <col min="2060" max="2061" width="4.42578125" style="105" customWidth="1"/>
    <col min="2062" max="2062" width="6.85546875" style="105" bestFit="1" customWidth="1"/>
    <col min="2063" max="2064" width="12" style="105" bestFit="1" customWidth="1"/>
    <col min="2065" max="2304" width="8.85546875" style="105"/>
    <col min="2305" max="2305" width="26.42578125" style="105" bestFit="1" customWidth="1"/>
    <col min="2306" max="2315" width="9.7109375" style="105" customWidth="1"/>
    <col min="2316" max="2317" width="4.42578125" style="105" customWidth="1"/>
    <col min="2318" max="2318" width="6.85546875" style="105" bestFit="1" customWidth="1"/>
    <col min="2319" max="2320" width="12" style="105" bestFit="1" customWidth="1"/>
    <col min="2321" max="2560" width="8.85546875" style="105"/>
    <col min="2561" max="2561" width="26.42578125" style="105" bestFit="1" customWidth="1"/>
    <col min="2562" max="2571" width="9.7109375" style="105" customWidth="1"/>
    <col min="2572" max="2573" width="4.42578125" style="105" customWidth="1"/>
    <col min="2574" max="2574" width="6.85546875" style="105" bestFit="1" customWidth="1"/>
    <col min="2575" max="2576" width="12" style="105" bestFit="1" customWidth="1"/>
    <col min="2577" max="2816" width="8.85546875" style="105"/>
    <col min="2817" max="2817" width="26.42578125" style="105" bestFit="1" customWidth="1"/>
    <col min="2818" max="2827" width="9.7109375" style="105" customWidth="1"/>
    <col min="2828" max="2829" width="4.42578125" style="105" customWidth="1"/>
    <col min="2830" max="2830" width="6.85546875" style="105" bestFit="1" customWidth="1"/>
    <col min="2831" max="2832" width="12" style="105" bestFit="1" customWidth="1"/>
    <col min="2833" max="3072" width="8.85546875" style="105"/>
    <col min="3073" max="3073" width="26.42578125" style="105" bestFit="1" customWidth="1"/>
    <col min="3074" max="3083" width="9.7109375" style="105" customWidth="1"/>
    <col min="3084" max="3085" width="4.42578125" style="105" customWidth="1"/>
    <col min="3086" max="3086" width="6.85546875" style="105" bestFit="1" customWidth="1"/>
    <col min="3087" max="3088" width="12" style="105" bestFit="1" customWidth="1"/>
    <col min="3089" max="3328" width="8.85546875" style="105"/>
    <col min="3329" max="3329" width="26.42578125" style="105" bestFit="1" customWidth="1"/>
    <col min="3330" max="3339" width="9.7109375" style="105" customWidth="1"/>
    <col min="3340" max="3341" width="4.42578125" style="105" customWidth="1"/>
    <col min="3342" max="3342" width="6.85546875" style="105" bestFit="1" customWidth="1"/>
    <col min="3343" max="3344" width="12" style="105" bestFit="1" customWidth="1"/>
    <col min="3345" max="3584" width="8.85546875" style="105"/>
    <col min="3585" max="3585" width="26.42578125" style="105" bestFit="1" customWidth="1"/>
    <col min="3586" max="3595" width="9.7109375" style="105" customWidth="1"/>
    <col min="3596" max="3597" width="4.42578125" style="105" customWidth="1"/>
    <col min="3598" max="3598" width="6.85546875" style="105" bestFit="1" customWidth="1"/>
    <col min="3599" max="3600" width="12" style="105" bestFit="1" customWidth="1"/>
    <col min="3601" max="3840" width="8.85546875" style="105"/>
    <col min="3841" max="3841" width="26.42578125" style="105" bestFit="1" customWidth="1"/>
    <col min="3842" max="3851" width="9.7109375" style="105" customWidth="1"/>
    <col min="3852" max="3853" width="4.42578125" style="105" customWidth="1"/>
    <col min="3854" max="3854" width="6.85546875" style="105" bestFit="1" customWidth="1"/>
    <col min="3855" max="3856" width="12" style="105" bestFit="1" customWidth="1"/>
    <col min="3857" max="4096" width="8.85546875" style="105"/>
    <col min="4097" max="4097" width="26.42578125" style="105" bestFit="1" customWidth="1"/>
    <col min="4098" max="4107" width="9.7109375" style="105" customWidth="1"/>
    <col min="4108" max="4109" width="4.42578125" style="105" customWidth="1"/>
    <col min="4110" max="4110" width="6.85546875" style="105" bestFit="1" customWidth="1"/>
    <col min="4111" max="4112" width="12" style="105" bestFit="1" customWidth="1"/>
    <col min="4113" max="4352" width="8.85546875" style="105"/>
    <col min="4353" max="4353" width="26.42578125" style="105" bestFit="1" customWidth="1"/>
    <col min="4354" max="4363" width="9.7109375" style="105" customWidth="1"/>
    <col min="4364" max="4365" width="4.42578125" style="105" customWidth="1"/>
    <col min="4366" max="4366" width="6.85546875" style="105" bestFit="1" customWidth="1"/>
    <col min="4367" max="4368" width="12" style="105" bestFit="1" customWidth="1"/>
    <col min="4369" max="4608" width="8.85546875" style="105"/>
    <col min="4609" max="4609" width="26.42578125" style="105" bestFit="1" customWidth="1"/>
    <col min="4610" max="4619" width="9.7109375" style="105" customWidth="1"/>
    <col min="4620" max="4621" width="4.42578125" style="105" customWidth="1"/>
    <col min="4622" max="4622" width="6.85546875" style="105" bestFit="1" customWidth="1"/>
    <col min="4623" max="4624" width="12" style="105" bestFit="1" customWidth="1"/>
    <col min="4625" max="4864" width="8.85546875" style="105"/>
    <col min="4865" max="4865" width="26.42578125" style="105" bestFit="1" customWidth="1"/>
    <col min="4866" max="4875" width="9.7109375" style="105" customWidth="1"/>
    <col min="4876" max="4877" width="4.42578125" style="105" customWidth="1"/>
    <col min="4878" max="4878" width="6.85546875" style="105" bestFit="1" customWidth="1"/>
    <col min="4879" max="4880" width="12" style="105" bestFit="1" customWidth="1"/>
    <col min="4881" max="5120" width="8.85546875" style="105"/>
    <col min="5121" max="5121" width="26.42578125" style="105" bestFit="1" customWidth="1"/>
    <col min="5122" max="5131" width="9.7109375" style="105" customWidth="1"/>
    <col min="5132" max="5133" width="4.42578125" style="105" customWidth="1"/>
    <col min="5134" max="5134" width="6.85546875" style="105" bestFit="1" customWidth="1"/>
    <col min="5135" max="5136" width="12" style="105" bestFit="1" customWidth="1"/>
    <col min="5137" max="5376" width="8.85546875" style="105"/>
    <col min="5377" max="5377" width="26.42578125" style="105" bestFit="1" customWidth="1"/>
    <col min="5378" max="5387" width="9.7109375" style="105" customWidth="1"/>
    <col min="5388" max="5389" width="4.42578125" style="105" customWidth="1"/>
    <col min="5390" max="5390" width="6.85546875" style="105" bestFit="1" customWidth="1"/>
    <col min="5391" max="5392" width="12" style="105" bestFit="1" customWidth="1"/>
    <col min="5393" max="5632" width="8.85546875" style="105"/>
    <col min="5633" max="5633" width="26.42578125" style="105" bestFit="1" customWidth="1"/>
    <col min="5634" max="5643" width="9.7109375" style="105" customWidth="1"/>
    <col min="5644" max="5645" width="4.42578125" style="105" customWidth="1"/>
    <col min="5646" max="5646" width="6.85546875" style="105" bestFit="1" customWidth="1"/>
    <col min="5647" max="5648" width="12" style="105" bestFit="1" customWidth="1"/>
    <col min="5649" max="5888" width="8.85546875" style="105"/>
    <col min="5889" max="5889" width="26.42578125" style="105" bestFit="1" customWidth="1"/>
    <col min="5890" max="5899" width="9.7109375" style="105" customWidth="1"/>
    <col min="5900" max="5901" width="4.42578125" style="105" customWidth="1"/>
    <col min="5902" max="5902" width="6.85546875" style="105" bestFit="1" customWidth="1"/>
    <col min="5903" max="5904" width="12" style="105" bestFit="1" customWidth="1"/>
    <col min="5905" max="6144" width="8.85546875" style="105"/>
    <col min="6145" max="6145" width="26.42578125" style="105" bestFit="1" customWidth="1"/>
    <col min="6146" max="6155" width="9.7109375" style="105" customWidth="1"/>
    <col min="6156" max="6157" width="4.42578125" style="105" customWidth="1"/>
    <col min="6158" max="6158" width="6.85546875" style="105" bestFit="1" customWidth="1"/>
    <col min="6159" max="6160" width="12" style="105" bestFit="1" customWidth="1"/>
    <col min="6161" max="6400" width="8.85546875" style="105"/>
    <col min="6401" max="6401" width="26.42578125" style="105" bestFit="1" customWidth="1"/>
    <col min="6402" max="6411" width="9.7109375" style="105" customWidth="1"/>
    <col min="6412" max="6413" width="4.42578125" style="105" customWidth="1"/>
    <col min="6414" max="6414" width="6.85546875" style="105" bestFit="1" customWidth="1"/>
    <col min="6415" max="6416" width="12" style="105" bestFit="1" customWidth="1"/>
    <col min="6417" max="6656" width="8.85546875" style="105"/>
    <col min="6657" max="6657" width="26.42578125" style="105" bestFit="1" customWidth="1"/>
    <col min="6658" max="6667" width="9.7109375" style="105" customWidth="1"/>
    <col min="6668" max="6669" width="4.42578125" style="105" customWidth="1"/>
    <col min="6670" max="6670" width="6.85546875" style="105" bestFit="1" customWidth="1"/>
    <col min="6671" max="6672" width="12" style="105" bestFit="1" customWidth="1"/>
    <col min="6673" max="6912" width="8.85546875" style="105"/>
    <col min="6913" max="6913" width="26.42578125" style="105" bestFit="1" customWidth="1"/>
    <col min="6914" max="6923" width="9.7109375" style="105" customWidth="1"/>
    <col min="6924" max="6925" width="4.42578125" style="105" customWidth="1"/>
    <col min="6926" max="6926" width="6.85546875" style="105" bestFit="1" customWidth="1"/>
    <col min="6927" max="6928" width="12" style="105" bestFit="1" customWidth="1"/>
    <col min="6929" max="7168" width="8.85546875" style="105"/>
    <col min="7169" max="7169" width="26.42578125" style="105" bestFit="1" customWidth="1"/>
    <col min="7170" max="7179" width="9.7109375" style="105" customWidth="1"/>
    <col min="7180" max="7181" width="4.42578125" style="105" customWidth="1"/>
    <col min="7182" max="7182" width="6.85546875" style="105" bestFit="1" customWidth="1"/>
    <col min="7183" max="7184" width="12" style="105" bestFit="1" customWidth="1"/>
    <col min="7185" max="7424" width="8.85546875" style="105"/>
    <col min="7425" max="7425" width="26.42578125" style="105" bestFit="1" customWidth="1"/>
    <col min="7426" max="7435" width="9.7109375" style="105" customWidth="1"/>
    <col min="7436" max="7437" width="4.42578125" style="105" customWidth="1"/>
    <col min="7438" max="7438" width="6.85546875" style="105" bestFit="1" customWidth="1"/>
    <col min="7439" max="7440" width="12" style="105" bestFit="1" customWidth="1"/>
    <col min="7441" max="7680" width="8.85546875" style="105"/>
    <col min="7681" max="7681" width="26.42578125" style="105" bestFit="1" customWidth="1"/>
    <col min="7682" max="7691" width="9.7109375" style="105" customWidth="1"/>
    <col min="7692" max="7693" width="4.42578125" style="105" customWidth="1"/>
    <col min="7694" max="7694" width="6.85546875" style="105" bestFit="1" customWidth="1"/>
    <col min="7695" max="7696" width="12" style="105" bestFit="1" customWidth="1"/>
    <col min="7697" max="7936" width="8.85546875" style="105"/>
    <col min="7937" max="7937" width="26.42578125" style="105" bestFit="1" customWidth="1"/>
    <col min="7938" max="7947" width="9.7109375" style="105" customWidth="1"/>
    <col min="7948" max="7949" width="4.42578125" style="105" customWidth="1"/>
    <col min="7950" max="7950" width="6.85546875" style="105" bestFit="1" customWidth="1"/>
    <col min="7951" max="7952" width="12" style="105" bestFit="1" customWidth="1"/>
    <col min="7953" max="8192" width="8.85546875" style="105"/>
    <col min="8193" max="8193" width="26.42578125" style="105" bestFit="1" customWidth="1"/>
    <col min="8194" max="8203" width="9.7109375" style="105" customWidth="1"/>
    <col min="8204" max="8205" width="4.42578125" style="105" customWidth="1"/>
    <col min="8206" max="8206" width="6.85546875" style="105" bestFit="1" customWidth="1"/>
    <col min="8207" max="8208" width="12" style="105" bestFit="1" customWidth="1"/>
    <col min="8209" max="8448" width="8.85546875" style="105"/>
    <col min="8449" max="8449" width="26.42578125" style="105" bestFit="1" customWidth="1"/>
    <col min="8450" max="8459" width="9.7109375" style="105" customWidth="1"/>
    <col min="8460" max="8461" width="4.42578125" style="105" customWidth="1"/>
    <col min="8462" max="8462" width="6.85546875" style="105" bestFit="1" customWidth="1"/>
    <col min="8463" max="8464" width="12" style="105" bestFit="1" customWidth="1"/>
    <col min="8465" max="8704" width="8.85546875" style="105"/>
    <col min="8705" max="8705" width="26.42578125" style="105" bestFit="1" customWidth="1"/>
    <col min="8706" max="8715" width="9.7109375" style="105" customWidth="1"/>
    <col min="8716" max="8717" width="4.42578125" style="105" customWidth="1"/>
    <col min="8718" max="8718" width="6.85546875" style="105" bestFit="1" customWidth="1"/>
    <col min="8719" max="8720" width="12" style="105" bestFit="1" customWidth="1"/>
    <col min="8721" max="8960" width="8.85546875" style="105"/>
    <col min="8961" max="8961" width="26.42578125" style="105" bestFit="1" customWidth="1"/>
    <col min="8962" max="8971" width="9.7109375" style="105" customWidth="1"/>
    <col min="8972" max="8973" width="4.42578125" style="105" customWidth="1"/>
    <col min="8974" max="8974" width="6.85546875" style="105" bestFit="1" customWidth="1"/>
    <col min="8975" max="8976" width="12" style="105" bestFit="1" customWidth="1"/>
    <col min="8977" max="9216" width="8.85546875" style="105"/>
    <col min="9217" max="9217" width="26.42578125" style="105" bestFit="1" customWidth="1"/>
    <col min="9218" max="9227" width="9.7109375" style="105" customWidth="1"/>
    <col min="9228" max="9229" width="4.42578125" style="105" customWidth="1"/>
    <col min="9230" max="9230" width="6.85546875" style="105" bestFit="1" customWidth="1"/>
    <col min="9231" max="9232" width="12" style="105" bestFit="1" customWidth="1"/>
    <col min="9233" max="9472" width="8.85546875" style="105"/>
    <col min="9473" max="9473" width="26.42578125" style="105" bestFit="1" customWidth="1"/>
    <col min="9474" max="9483" width="9.7109375" style="105" customWidth="1"/>
    <col min="9484" max="9485" width="4.42578125" style="105" customWidth="1"/>
    <col min="9486" max="9486" width="6.85546875" style="105" bestFit="1" customWidth="1"/>
    <col min="9487" max="9488" width="12" style="105" bestFit="1" customWidth="1"/>
    <col min="9489" max="9728" width="8.85546875" style="105"/>
    <col min="9729" max="9729" width="26.42578125" style="105" bestFit="1" customWidth="1"/>
    <col min="9730" max="9739" width="9.7109375" style="105" customWidth="1"/>
    <col min="9740" max="9741" width="4.42578125" style="105" customWidth="1"/>
    <col min="9742" max="9742" width="6.85546875" style="105" bestFit="1" customWidth="1"/>
    <col min="9743" max="9744" width="12" style="105" bestFit="1" customWidth="1"/>
    <col min="9745" max="9984" width="8.85546875" style="105"/>
    <col min="9985" max="9985" width="26.42578125" style="105" bestFit="1" customWidth="1"/>
    <col min="9986" max="9995" width="9.7109375" style="105" customWidth="1"/>
    <col min="9996" max="9997" width="4.42578125" style="105" customWidth="1"/>
    <col min="9998" max="9998" width="6.85546875" style="105" bestFit="1" customWidth="1"/>
    <col min="9999" max="10000" width="12" style="105" bestFit="1" customWidth="1"/>
    <col min="10001" max="10240" width="8.85546875" style="105"/>
    <col min="10241" max="10241" width="26.42578125" style="105" bestFit="1" customWidth="1"/>
    <col min="10242" max="10251" width="9.7109375" style="105" customWidth="1"/>
    <col min="10252" max="10253" width="4.42578125" style="105" customWidth="1"/>
    <col min="10254" max="10254" width="6.85546875" style="105" bestFit="1" customWidth="1"/>
    <col min="10255" max="10256" width="12" style="105" bestFit="1" customWidth="1"/>
    <col min="10257" max="10496" width="8.85546875" style="105"/>
    <col min="10497" max="10497" width="26.42578125" style="105" bestFit="1" customWidth="1"/>
    <col min="10498" max="10507" width="9.7109375" style="105" customWidth="1"/>
    <col min="10508" max="10509" width="4.42578125" style="105" customWidth="1"/>
    <col min="10510" max="10510" width="6.85546875" style="105" bestFit="1" customWidth="1"/>
    <col min="10511" max="10512" width="12" style="105" bestFit="1" customWidth="1"/>
    <col min="10513" max="10752" width="8.85546875" style="105"/>
    <col min="10753" max="10753" width="26.42578125" style="105" bestFit="1" customWidth="1"/>
    <col min="10754" max="10763" width="9.7109375" style="105" customWidth="1"/>
    <col min="10764" max="10765" width="4.42578125" style="105" customWidth="1"/>
    <col min="10766" max="10766" width="6.85546875" style="105" bestFit="1" customWidth="1"/>
    <col min="10767" max="10768" width="12" style="105" bestFit="1" customWidth="1"/>
    <col min="10769" max="11008" width="8.85546875" style="105"/>
    <col min="11009" max="11009" width="26.42578125" style="105" bestFit="1" customWidth="1"/>
    <col min="11010" max="11019" width="9.7109375" style="105" customWidth="1"/>
    <col min="11020" max="11021" width="4.42578125" style="105" customWidth="1"/>
    <col min="11022" max="11022" width="6.85546875" style="105" bestFit="1" customWidth="1"/>
    <col min="11023" max="11024" width="12" style="105" bestFit="1" customWidth="1"/>
    <col min="11025" max="11264" width="8.85546875" style="105"/>
    <col min="11265" max="11265" width="26.42578125" style="105" bestFit="1" customWidth="1"/>
    <col min="11266" max="11275" width="9.7109375" style="105" customWidth="1"/>
    <col min="11276" max="11277" width="4.42578125" style="105" customWidth="1"/>
    <col min="11278" max="11278" width="6.85546875" style="105" bestFit="1" customWidth="1"/>
    <col min="11279" max="11280" width="12" style="105" bestFit="1" customWidth="1"/>
    <col min="11281" max="11520" width="8.85546875" style="105"/>
    <col min="11521" max="11521" width="26.42578125" style="105" bestFit="1" customWidth="1"/>
    <col min="11522" max="11531" width="9.7109375" style="105" customWidth="1"/>
    <col min="11532" max="11533" width="4.42578125" style="105" customWidth="1"/>
    <col min="11534" max="11534" width="6.85546875" style="105" bestFit="1" customWidth="1"/>
    <col min="11535" max="11536" width="12" style="105" bestFit="1" customWidth="1"/>
    <col min="11537" max="11776" width="8.85546875" style="105"/>
    <col min="11777" max="11777" width="26.42578125" style="105" bestFit="1" customWidth="1"/>
    <col min="11778" max="11787" width="9.7109375" style="105" customWidth="1"/>
    <col min="11788" max="11789" width="4.42578125" style="105" customWidth="1"/>
    <col min="11790" max="11790" width="6.85546875" style="105" bestFit="1" customWidth="1"/>
    <col min="11791" max="11792" width="12" style="105" bestFit="1" customWidth="1"/>
    <col min="11793" max="12032" width="8.85546875" style="105"/>
    <col min="12033" max="12033" width="26.42578125" style="105" bestFit="1" customWidth="1"/>
    <col min="12034" max="12043" width="9.7109375" style="105" customWidth="1"/>
    <col min="12044" max="12045" width="4.42578125" style="105" customWidth="1"/>
    <col min="12046" max="12046" width="6.85546875" style="105" bestFit="1" customWidth="1"/>
    <col min="12047" max="12048" width="12" style="105" bestFit="1" customWidth="1"/>
    <col min="12049" max="12288" width="8.85546875" style="105"/>
    <col min="12289" max="12289" width="26.42578125" style="105" bestFit="1" customWidth="1"/>
    <col min="12290" max="12299" width="9.7109375" style="105" customWidth="1"/>
    <col min="12300" max="12301" width="4.42578125" style="105" customWidth="1"/>
    <col min="12302" max="12302" width="6.85546875" style="105" bestFit="1" customWidth="1"/>
    <col min="12303" max="12304" width="12" style="105" bestFit="1" customWidth="1"/>
    <col min="12305" max="12544" width="8.85546875" style="105"/>
    <col min="12545" max="12545" width="26.42578125" style="105" bestFit="1" customWidth="1"/>
    <col min="12546" max="12555" width="9.7109375" style="105" customWidth="1"/>
    <col min="12556" max="12557" width="4.42578125" style="105" customWidth="1"/>
    <col min="12558" max="12558" width="6.85546875" style="105" bestFit="1" customWidth="1"/>
    <col min="12559" max="12560" width="12" style="105" bestFit="1" customWidth="1"/>
    <col min="12561" max="12800" width="8.85546875" style="105"/>
    <col min="12801" max="12801" width="26.42578125" style="105" bestFit="1" customWidth="1"/>
    <col min="12802" max="12811" width="9.7109375" style="105" customWidth="1"/>
    <col min="12812" max="12813" width="4.42578125" style="105" customWidth="1"/>
    <col min="12814" max="12814" width="6.85546875" style="105" bestFit="1" customWidth="1"/>
    <col min="12815" max="12816" width="12" style="105" bestFit="1" customWidth="1"/>
    <col min="12817" max="13056" width="8.85546875" style="105"/>
    <col min="13057" max="13057" width="26.42578125" style="105" bestFit="1" customWidth="1"/>
    <col min="13058" max="13067" width="9.7109375" style="105" customWidth="1"/>
    <col min="13068" max="13069" width="4.42578125" style="105" customWidth="1"/>
    <col min="13070" max="13070" width="6.85546875" style="105" bestFit="1" customWidth="1"/>
    <col min="13071" max="13072" width="12" style="105" bestFit="1" customWidth="1"/>
    <col min="13073" max="13312" width="8.85546875" style="105"/>
    <col min="13313" max="13313" width="26.42578125" style="105" bestFit="1" customWidth="1"/>
    <col min="13314" max="13323" width="9.7109375" style="105" customWidth="1"/>
    <col min="13324" max="13325" width="4.42578125" style="105" customWidth="1"/>
    <col min="13326" max="13326" width="6.85546875" style="105" bestFit="1" customWidth="1"/>
    <col min="13327" max="13328" width="12" style="105" bestFit="1" customWidth="1"/>
    <col min="13329" max="13568" width="8.85546875" style="105"/>
    <col min="13569" max="13569" width="26.42578125" style="105" bestFit="1" customWidth="1"/>
    <col min="13570" max="13579" width="9.7109375" style="105" customWidth="1"/>
    <col min="13580" max="13581" width="4.42578125" style="105" customWidth="1"/>
    <col min="13582" max="13582" width="6.85546875" style="105" bestFit="1" customWidth="1"/>
    <col min="13583" max="13584" width="12" style="105" bestFit="1" customWidth="1"/>
    <col min="13585" max="13824" width="8.85546875" style="105"/>
    <col min="13825" max="13825" width="26.42578125" style="105" bestFit="1" customWidth="1"/>
    <col min="13826" max="13835" width="9.7109375" style="105" customWidth="1"/>
    <col min="13836" max="13837" width="4.42578125" style="105" customWidth="1"/>
    <col min="13838" max="13838" width="6.85546875" style="105" bestFit="1" customWidth="1"/>
    <col min="13839" max="13840" width="12" style="105" bestFit="1" customWidth="1"/>
    <col min="13841" max="14080" width="8.85546875" style="105"/>
    <col min="14081" max="14081" width="26.42578125" style="105" bestFit="1" customWidth="1"/>
    <col min="14082" max="14091" width="9.7109375" style="105" customWidth="1"/>
    <col min="14092" max="14093" width="4.42578125" style="105" customWidth="1"/>
    <col min="14094" max="14094" width="6.85546875" style="105" bestFit="1" customWidth="1"/>
    <col min="14095" max="14096" width="12" style="105" bestFit="1" customWidth="1"/>
    <col min="14097" max="14336" width="8.85546875" style="105"/>
    <col min="14337" max="14337" width="26.42578125" style="105" bestFit="1" customWidth="1"/>
    <col min="14338" max="14347" width="9.7109375" style="105" customWidth="1"/>
    <col min="14348" max="14349" width="4.42578125" style="105" customWidth="1"/>
    <col min="14350" max="14350" width="6.85546875" style="105" bestFit="1" customWidth="1"/>
    <col min="14351" max="14352" width="12" style="105" bestFit="1" customWidth="1"/>
    <col min="14353" max="14592" width="8.85546875" style="105"/>
    <col min="14593" max="14593" width="26.42578125" style="105" bestFit="1" customWidth="1"/>
    <col min="14594" max="14603" width="9.7109375" style="105" customWidth="1"/>
    <col min="14604" max="14605" width="4.42578125" style="105" customWidth="1"/>
    <col min="14606" max="14606" width="6.85546875" style="105" bestFit="1" customWidth="1"/>
    <col min="14607" max="14608" width="12" style="105" bestFit="1" customWidth="1"/>
    <col min="14609" max="14848" width="8.85546875" style="105"/>
    <col min="14849" max="14849" width="26.42578125" style="105" bestFit="1" customWidth="1"/>
    <col min="14850" max="14859" width="9.7109375" style="105" customWidth="1"/>
    <col min="14860" max="14861" width="4.42578125" style="105" customWidth="1"/>
    <col min="14862" max="14862" width="6.85546875" style="105" bestFit="1" customWidth="1"/>
    <col min="14863" max="14864" width="12" style="105" bestFit="1" customWidth="1"/>
    <col min="14865" max="15104" width="8.85546875" style="105"/>
    <col min="15105" max="15105" width="26.42578125" style="105" bestFit="1" customWidth="1"/>
    <col min="15106" max="15115" width="9.7109375" style="105" customWidth="1"/>
    <col min="15116" max="15117" width="4.42578125" style="105" customWidth="1"/>
    <col min="15118" max="15118" width="6.85546875" style="105" bestFit="1" customWidth="1"/>
    <col min="15119" max="15120" width="12" style="105" bestFit="1" customWidth="1"/>
    <col min="15121" max="15360" width="8.85546875" style="105"/>
    <col min="15361" max="15361" width="26.42578125" style="105" bestFit="1" customWidth="1"/>
    <col min="15362" max="15371" width="9.7109375" style="105" customWidth="1"/>
    <col min="15372" max="15373" width="4.42578125" style="105" customWidth="1"/>
    <col min="15374" max="15374" width="6.85546875" style="105" bestFit="1" customWidth="1"/>
    <col min="15375" max="15376" width="12" style="105" bestFit="1" customWidth="1"/>
    <col min="15377" max="15616" width="8.85546875" style="105"/>
    <col min="15617" max="15617" width="26.42578125" style="105" bestFit="1" customWidth="1"/>
    <col min="15618" max="15627" width="9.7109375" style="105" customWidth="1"/>
    <col min="15628" max="15629" width="4.42578125" style="105" customWidth="1"/>
    <col min="15630" max="15630" width="6.85546875" style="105" bestFit="1" customWidth="1"/>
    <col min="15631" max="15632" width="12" style="105" bestFit="1" customWidth="1"/>
    <col min="15633" max="15872" width="8.85546875" style="105"/>
    <col min="15873" max="15873" width="26.42578125" style="105" bestFit="1" customWidth="1"/>
    <col min="15874" max="15883" width="9.7109375" style="105" customWidth="1"/>
    <col min="15884" max="15885" width="4.42578125" style="105" customWidth="1"/>
    <col min="15886" max="15886" width="6.85546875" style="105" bestFit="1" customWidth="1"/>
    <col min="15887" max="15888" width="12" style="105" bestFit="1" customWidth="1"/>
    <col min="15889" max="16128" width="8.85546875" style="105"/>
    <col min="16129" max="16129" width="26.42578125" style="105" bestFit="1" customWidth="1"/>
    <col min="16130" max="16139" width="9.7109375" style="105" customWidth="1"/>
    <col min="16140" max="16141" width="4.42578125" style="105" customWidth="1"/>
    <col min="16142" max="16142" width="6.85546875" style="105" bestFit="1" customWidth="1"/>
    <col min="16143" max="16144" width="12" style="105" bestFit="1" customWidth="1"/>
    <col min="16145" max="16384" width="8.85546875" style="105"/>
  </cols>
  <sheetData>
    <row r="2" spans="1:11" ht="12.95" customHeight="1" x14ac:dyDescent="0.25">
      <c r="A2" s="103"/>
      <c r="B2" s="104">
        <v>2.8000000000361069E-3</v>
      </c>
      <c r="C2" s="104">
        <v>3.1035103158103539E-3</v>
      </c>
      <c r="D2" s="104">
        <v>9.5625789472819633E-4</v>
      </c>
      <c r="E2" s="104">
        <v>-4.8051018947603552E-3</v>
      </c>
      <c r="F2" s="104">
        <v>-2.1681649122626823E-3</v>
      </c>
      <c r="G2" s="104">
        <v>-4.0000000002464731E-3</v>
      </c>
      <c r="H2" s="104">
        <v>-4.0000000001896296E-3</v>
      </c>
      <c r="I2" s="104">
        <v>-4.0000000002464731E-3</v>
      </c>
      <c r="J2" s="104">
        <v>-4.0000000003601599E-3</v>
      </c>
      <c r="K2" s="104"/>
    </row>
    <row r="3" spans="1:11" x14ac:dyDescent="0.25">
      <c r="A3" s="121" t="s">
        <v>0</v>
      </c>
      <c r="B3" s="106" t="s">
        <v>35</v>
      </c>
      <c r="C3" s="106" t="s">
        <v>35</v>
      </c>
      <c r="D3" s="106" t="s">
        <v>35</v>
      </c>
      <c r="E3" s="106" t="s">
        <v>35</v>
      </c>
      <c r="F3" s="106" t="s">
        <v>35</v>
      </c>
      <c r="G3" s="106" t="s">
        <v>35</v>
      </c>
      <c r="H3" s="106" t="s">
        <v>35</v>
      </c>
      <c r="I3" s="106" t="s">
        <v>35</v>
      </c>
      <c r="J3" s="106" t="s">
        <v>35</v>
      </c>
      <c r="K3" s="106"/>
    </row>
    <row r="4" spans="1:11" x14ac:dyDescent="0.25">
      <c r="A4" s="122"/>
      <c r="B4" s="106" t="s">
        <v>36</v>
      </c>
      <c r="C4" s="106" t="s">
        <v>37</v>
      </c>
      <c r="D4" s="106" t="s">
        <v>38</v>
      </c>
      <c r="E4" s="106" t="s">
        <v>39</v>
      </c>
      <c r="F4" s="106" t="s">
        <v>40</v>
      </c>
      <c r="G4" s="106" t="s">
        <v>41</v>
      </c>
      <c r="H4" s="106" t="s">
        <v>42</v>
      </c>
      <c r="I4" s="106" t="s">
        <v>43</v>
      </c>
      <c r="J4" s="106" t="s">
        <v>44</v>
      </c>
      <c r="K4" s="106"/>
    </row>
    <row r="5" spans="1:11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x14ac:dyDescent="0.25">
      <c r="A6" s="107" t="s">
        <v>89</v>
      </c>
      <c r="B6" s="108">
        <v>213.68719999999996</v>
      </c>
      <c r="C6" s="108">
        <v>184.62719999999999</v>
      </c>
      <c r="D6" s="108">
        <v>159.90719999999996</v>
      </c>
      <c r="E6" s="108">
        <v>138.87719999999999</v>
      </c>
      <c r="F6" s="108">
        <v>120.98719999999997</v>
      </c>
      <c r="G6" s="108">
        <v>105.76719999999997</v>
      </c>
      <c r="H6" s="108">
        <v>92.817199999999985</v>
      </c>
      <c r="I6" s="108">
        <v>81.80719999999998</v>
      </c>
      <c r="J6" s="108">
        <v>72.43719999999999</v>
      </c>
      <c r="K6" s="108"/>
    </row>
    <row r="7" spans="1:11" x14ac:dyDescent="0.25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1" x14ac:dyDescent="0.25">
      <c r="A8" s="107" t="s">
        <v>90</v>
      </c>
      <c r="B8" s="110">
        <v>213.68719999999996</v>
      </c>
      <c r="C8" s="110">
        <v>184.62719999999999</v>
      </c>
      <c r="D8" s="110">
        <v>159.90719999999996</v>
      </c>
      <c r="E8" s="110">
        <v>138.87719999999999</v>
      </c>
      <c r="F8" s="110">
        <v>120.98719999999997</v>
      </c>
      <c r="G8" s="110">
        <v>105.76719999999997</v>
      </c>
      <c r="H8" s="110">
        <v>92.817199999999985</v>
      </c>
      <c r="I8" s="110">
        <v>81.80719999999998</v>
      </c>
      <c r="J8" s="110">
        <v>72.43719999999999</v>
      </c>
      <c r="K8" s="110"/>
    </row>
    <row r="9" spans="1:11" x14ac:dyDescent="0.25">
      <c r="A9" s="109"/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11" x14ac:dyDescent="0.25">
      <c r="A10" s="107" t="s">
        <v>91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</row>
    <row r="11" spans="1:11" x14ac:dyDescent="0.25">
      <c r="A11" s="109" t="s">
        <v>92</v>
      </c>
      <c r="B11" s="111">
        <v>119</v>
      </c>
      <c r="C11" s="111">
        <v>110</v>
      </c>
      <c r="D11" s="111">
        <v>98</v>
      </c>
      <c r="E11" s="111">
        <v>83</v>
      </c>
      <c r="F11" s="111">
        <v>65</v>
      </c>
      <c r="G11" s="111">
        <v>44</v>
      </c>
      <c r="H11" s="111">
        <v>20</v>
      </c>
      <c r="I11" s="111">
        <v>0</v>
      </c>
      <c r="J11" s="111">
        <v>0</v>
      </c>
      <c r="K11" s="111"/>
    </row>
    <row r="12" spans="1:11" x14ac:dyDescent="0.25">
      <c r="A12" s="109" t="s">
        <v>93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x14ac:dyDescent="0.25">
      <c r="A13" s="109" t="s">
        <v>93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x14ac:dyDescent="0.25">
      <c r="A14" s="109" t="s">
        <v>94</v>
      </c>
      <c r="B14" s="110">
        <v>29</v>
      </c>
      <c r="C14" s="110">
        <v>38</v>
      </c>
      <c r="D14" s="110">
        <v>38</v>
      </c>
      <c r="E14" s="110">
        <v>38</v>
      </c>
      <c r="F14" s="110">
        <v>38</v>
      </c>
      <c r="G14" s="110">
        <v>38</v>
      </c>
      <c r="H14" s="110">
        <v>38</v>
      </c>
      <c r="I14" s="110">
        <v>38</v>
      </c>
      <c r="J14" s="110">
        <v>38</v>
      </c>
      <c r="K14" s="110"/>
    </row>
    <row r="15" spans="1:11" x14ac:dyDescent="0.25">
      <c r="A15" s="109" t="s">
        <v>95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1" x14ac:dyDescent="0.25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1:16" x14ac:dyDescent="0.25">
      <c r="A17" s="107" t="s">
        <v>96</v>
      </c>
      <c r="B17" s="108">
        <v>148</v>
      </c>
      <c r="C17" s="108">
        <v>148</v>
      </c>
      <c r="D17" s="108">
        <v>136</v>
      </c>
      <c r="E17" s="108">
        <v>121</v>
      </c>
      <c r="F17" s="108">
        <v>103</v>
      </c>
      <c r="G17" s="108">
        <v>82</v>
      </c>
      <c r="H17" s="108">
        <v>58</v>
      </c>
      <c r="I17" s="108">
        <v>38</v>
      </c>
      <c r="J17" s="108">
        <v>38</v>
      </c>
      <c r="K17" s="108"/>
    </row>
    <row r="18" spans="1:16" x14ac:dyDescent="0.25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6" x14ac:dyDescent="0.25">
      <c r="A19" s="107" t="s">
        <v>97</v>
      </c>
      <c r="B19" s="108">
        <v>65.687199999999962</v>
      </c>
      <c r="C19" s="108">
        <v>36.627199999999988</v>
      </c>
      <c r="D19" s="108">
        <v>23.90719999999996</v>
      </c>
      <c r="E19" s="108">
        <v>17.877199999999988</v>
      </c>
      <c r="F19" s="108">
        <v>17.987199999999973</v>
      </c>
      <c r="G19" s="108">
        <v>23.767199999999974</v>
      </c>
      <c r="H19" s="108">
        <v>34.817199999999985</v>
      </c>
      <c r="I19" s="108">
        <v>43.80719999999998</v>
      </c>
      <c r="J19" s="108">
        <v>34.43719999999999</v>
      </c>
      <c r="K19" s="108"/>
    </row>
    <row r="20" spans="1:16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6" x14ac:dyDescent="0.25">
      <c r="A21" s="107" t="s">
        <v>98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6" x14ac:dyDescent="0.25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6" x14ac:dyDescent="0.25">
      <c r="A23" s="107" t="s">
        <v>99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6" x14ac:dyDescent="0.25">
      <c r="A24" s="109" t="s">
        <v>100</v>
      </c>
      <c r="B24" s="111">
        <v>0</v>
      </c>
      <c r="C24" s="111">
        <v>30.4544</v>
      </c>
      <c r="D24" s="111">
        <v>48.948999999999998</v>
      </c>
      <c r="E24" s="111">
        <v>52.2102</v>
      </c>
      <c r="F24" s="111">
        <v>53</v>
      </c>
      <c r="G24" s="111">
        <v>54</v>
      </c>
      <c r="H24" s="111">
        <v>55</v>
      </c>
      <c r="I24" s="111">
        <v>56</v>
      </c>
      <c r="J24" s="111">
        <v>57</v>
      </c>
      <c r="K24" s="111"/>
      <c r="L24" s="112"/>
      <c r="M24" s="112"/>
      <c r="N24" s="112"/>
      <c r="O24" s="112"/>
      <c r="P24" s="112"/>
    </row>
    <row r="25" spans="1:16" ht="16.5" x14ac:dyDescent="0.25">
      <c r="A25" s="109" t="s">
        <v>101</v>
      </c>
      <c r="B25" s="113">
        <v>0</v>
      </c>
      <c r="C25" s="113">
        <v>29.473578927789482</v>
      </c>
      <c r="D25" s="113">
        <v>31.58322742263158</v>
      </c>
      <c r="E25" s="113">
        <v>33.688875917473688</v>
      </c>
      <c r="F25" s="113">
        <v>34.474510000000002</v>
      </c>
      <c r="G25" s="113">
        <v>35.166000000000004</v>
      </c>
      <c r="H25" s="113">
        <v>35.863</v>
      </c>
      <c r="I25" s="113">
        <v>36.561</v>
      </c>
      <c r="J25" s="113">
        <v>37.3095</v>
      </c>
      <c r="K25" s="113"/>
      <c r="L25" s="114"/>
      <c r="M25" s="114"/>
      <c r="N25" s="114"/>
      <c r="O25" s="114"/>
      <c r="P25" s="114"/>
    </row>
    <row r="26" spans="1:16" x14ac:dyDescent="0.25">
      <c r="A26" s="109" t="s">
        <v>102</v>
      </c>
      <c r="B26" s="113">
        <v>0</v>
      </c>
      <c r="C26" s="113">
        <v>104.17473684210528</v>
      </c>
      <c r="D26" s="113">
        <v>117.00578947368422</v>
      </c>
      <c r="E26" s="113">
        <v>124.83184210526315</v>
      </c>
      <c r="F26" s="113">
        <v>139.33333333333331</v>
      </c>
      <c r="G26" s="113">
        <v>139.83333333333334</v>
      </c>
      <c r="H26" s="113">
        <v>143.33333333333334</v>
      </c>
      <c r="I26" s="113">
        <v>145</v>
      </c>
      <c r="J26" s="113">
        <v>147.66666666666666</v>
      </c>
      <c r="K26" s="113"/>
    </row>
    <row r="27" spans="1:16" x14ac:dyDescent="0.25">
      <c r="A27" s="109" t="s">
        <v>103</v>
      </c>
      <c r="B27" s="113"/>
      <c r="C27" s="113">
        <v>0.5</v>
      </c>
      <c r="D27" s="113">
        <v>1</v>
      </c>
      <c r="E27" s="113">
        <v>1.5</v>
      </c>
      <c r="F27" s="113">
        <v>2</v>
      </c>
      <c r="G27" s="113">
        <v>2.5</v>
      </c>
      <c r="H27" s="113">
        <v>3</v>
      </c>
      <c r="I27" s="113">
        <v>3.5</v>
      </c>
      <c r="J27" s="113">
        <v>4</v>
      </c>
      <c r="K27" s="113"/>
    </row>
    <row r="28" spans="1:16" x14ac:dyDescent="0.25">
      <c r="A28" s="109" t="s">
        <v>104</v>
      </c>
      <c r="B28" s="113">
        <v>0.46</v>
      </c>
      <c r="C28" s="113">
        <v>0.13</v>
      </c>
      <c r="D28" s="113">
        <v>1</v>
      </c>
      <c r="E28" s="113">
        <v>1.04</v>
      </c>
      <c r="F28" s="113">
        <v>0.57999999999999996</v>
      </c>
      <c r="G28" s="113">
        <v>0.31</v>
      </c>
      <c r="H28" s="113">
        <v>0.38</v>
      </c>
      <c r="I28" s="113">
        <v>0.95</v>
      </c>
      <c r="J28" s="113">
        <v>0.31</v>
      </c>
      <c r="K28" s="113"/>
    </row>
    <row r="29" spans="1:16" x14ac:dyDescent="0.25">
      <c r="A29" s="109" t="s">
        <v>105</v>
      </c>
      <c r="B29" s="113"/>
      <c r="C29" s="113">
        <v>1</v>
      </c>
      <c r="D29" s="113">
        <v>2</v>
      </c>
      <c r="E29" s="113">
        <v>4</v>
      </c>
      <c r="F29" s="113">
        <v>10</v>
      </c>
      <c r="G29" s="113">
        <v>15</v>
      </c>
      <c r="H29" s="113">
        <v>20</v>
      </c>
      <c r="I29" s="113">
        <v>25</v>
      </c>
      <c r="J29" s="113">
        <v>30</v>
      </c>
      <c r="K29" s="113"/>
    </row>
    <row r="30" spans="1:16" x14ac:dyDescent="0.25">
      <c r="A30" s="109" t="s">
        <v>106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spans="1:16" x14ac:dyDescent="0.25">
      <c r="A31" s="109" t="s">
        <v>107</v>
      </c>
      <c r="B31" s="113"/>
      <c r="C31" s="113">
        <v>1</v>
      </c>
      <c r="D31" s="113">
        <v>6</v>
      </c>
      <c r="E31" s="113">
        <v>12</v>
      </c>
      <c r="F31" s="113">
        <v>20</v>
      </c>
      <c r="G31" s="113">
        <v>30</v>
      </c>
      <c r="H31" s="113">
        <v>40</v>
      </c>
      <c r="I31" s="113">
        <v>50</v>
      </c>
      <c r="J31" s="113">
        <v>60</v>
      </c>
      <c r="K31" s="113"/>
    </row>
    <row r="32" spans="1:16" x14ac:dyDescent="0.25">
      <c r="A32" s="107" t="s">
        <v>108</v>
      </c>
      <c r="B32" s="108">
        <v>0.46</v>
      </c>
      <c r="C32" s="108">
        <v>166.73271576989475</v>
      </c>
      <c r="D32" s="108">
        <v>207.53801689631581</v>
      </c>
      <c r="E32" s="108">
        <v>229.27091802273682</v>
      </c>
      <c r="F32" s="108">
        <v>259.38784333333331</v>
      </c>
      <c r="G32" s="108">
        <v>276.80933333333337</v>
      </c>
      <c r="H32" s="108">
        <v>297.57633333333331</v>
      </c>
      <c r="I32" s="108">
        <v>317.01099999999997</v>
      </c>
      <c r="J32" s="108">
        <v>336.28616666666665</v>
      </c>
      <c r="K32" s="108"/>
    </row>
    <row r="33" spans="1:12" x14ac:dyDescent="0.25">
      <c r="A33" s="109"/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2" x14ac:dyDescent="0.25">
      <c r="A34" s="107" t="s">
        <v>109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2" x14ac:dyDescent="0.25">
      <c r="A35" s="109" t="s">
        <v>110</v>
      </c>
      <c r="B35" s="110">
        <v>0</v>
      </c>
      <c r="C35" s="110">
        <v>50</v>
      </c>
      <c r="D35" s="110">
        <v>50</v>
      </c>
      <c r="E35" s="110">
        <v>50</v>
      </c>
      <c r="F35" s="110">
        <v>50</v>
      </c>
      <c r="G35" s="110">
        <v>50</v>
      </c>
      <c r="H35" s="110">
        <v>50</v>
      </c>
      <c r="I35" s="110">
        <v>50</v>
      </c>
      <c r="J35" s="110">
        <v>50</v>
      </c>
      <c r="K35" s="110"/>
    </row>
    <row r="36" spans="1:12" x14ac:dyDescent="0.25">
      <c r="A36" s="109" t="s">
        <v>111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</row>
    <row r="37" spans="1:12" ht="16.5" x14ac:dyDescent="0.25">
      <c r="A37" s="109" t="s">
        <v>112</v>
      </c>
      <c r="B37" s="110">
        <v>0</v>
      </c>
      <c r="C37" s="110">
        <v>71.992597855578964</v>
      </c>
      <c r="D37" s="110">
        <v>78.015914845263154</v>
      </c>
      <c r="E37" s="110">
        <v>67.703871834947364</v>
      </c>
      <c r="F37" s="110">
        <v>69.027999999999992</v>
      </c>
      <c r="G37" s="110">
        <v>70.432000000000002</v>
      </c>
      <c r="H37" s="110">
        <v>71.825999999999993</v>
      </c>
      <c r="I37" s="110">
        <v>73.222000000000008</v>
      </c>
      <c r="J37" s="110">
        <v>74.719000000000008</v>
      </c>
      <c r="K37" s="110"/>
      <c r="L37" s="114"/>
    </row>
    <row r="38" spans="1:12" x14ac:dyDescent="0.25">
      <c r="A38" s="109" t="s">
        <v>113</v>
      </c>
      <c r="B38" s="110">
        <v>0.05</v>
      </c>
      <c r="C38" s="110">
        <v>0.5</v>
      </c>
      <c r="D38" s="110">
        <v>0.55000000000000004</v>
      </c>
      <c r="E38" s="110">
        <v>0.65</v>
      </c>
      <c r="F38" s="110">
        <v>0.7</v>
      </c>
      <c r="G38" s="110">
        <v>0.75</v>
      </c>
      <c r="H38" s="110">
        <v>0.8</v>
      </c>
      <c r="I38" s="110">
        <v>0.85</v>
      </c>
      <c r="J38" s="110">
        <v>0.85</v>
      </c>
      <c r="K38" s="110"/>
    </row>
    <row r="39" spans="1:12" x14ac:dyDescent="0.25">
      <c r="A39" s="109" t="s">
        <v>114</v>
      </c>
      <c r="B39" s="110">
        <v>0.1</v>
      </c>
      <c r="C39" s="110">
        <v>0.15</v>
      </c>
      <c r="D39" s="110">
        <v>0.2</v>
      </c>
      <c r="E39" s="110">
        <v>0.25</v>
      </c>
      <c r="F39" s="110">
        <v>0.3</v>
      </c>
      <c r="G39" s="110">
        <v>0.35</v>
      </c>
      <c r="H39" s="110">
        <v>0.4</v>
      </c>
      <c r="I39" s="110">
        <v>0.45</v>
      </c>
      <c r="J39" s="110">
        <v>0.45</v>
      </c>
      <c r="K39" s="110"/>
    </row>
    <row r="40" spans="1:12" x14ac:dyDescent="0.25">
      <c r="A40" s="109" t="s">
        <v>115</v>
      </c>
      <c r="B40" s="110">
        <v>6</v>
      </c>
      <c r="C40" s="110">
        <v>9</v>
      </c>
      <c r="D40" s="110">
        <v>12</v>
      </c>
      <c r="E40" s="110">
        <v>15</v>
      </c>
      <c r="F40" s="110">
        <v>18</v>
      </c>
      <c r="G40" s="110">
        <v>21</v>
      </c>
      <c r="H40" s="110">
        <v>24</v>
      </c>
      <c r="I40" s="110">
        <v>20</v>
      </c>
      <c r="J40" s="110">
        <v>0</v>
      </c>
      <c r="K40" s="110"/>
    </row>
    <row r="41" spans="1:12" x14ac:dyDescent="0.25">
      <c r="A41" s="109"/>
      <c r="B41" s="110">
        <v>0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/>
    </row>
    <row r="42" spans="1:12" x14ac:dyDescent="0.25">
      <c r="A42" s="107" t="s">
        <v>116</v>
      </c>
      <c r="B42" s="108">
        <v>6.15</v>
      </c>
      <c r="C42" s="108">
        <v>131.64259785557897</v>
      </c>
      <c r="D42" s="108">
        <v>140.76591484526315</v>
      </c>
      <c r="E42" s="108">
        <v>133.60387183494737</v>
      </c>
      <c r="F42" s="108">
        <v>138.02799999999999</v>
      </c>
      <c r="G42" s="108">
        <v>142.53199999999998</v>
      </c>
      <c r="H42" s="108">
        <v>147.02600000000001</v>
      </c>
      <c r="I42" s="108">
        <v>144.52199999999999</v>
      </c>
      <c r="J42" s="108">
        <v>126.01900000000001</v>
      </c>
      <c r="K42" s="108"/>
    </row>
    <row r="43" spans="1:12" x14ac:dyDescent="0.25">
      <c r="A43" s="107" t="s">
        <v>117</v>
      </c>
      <c r="B43" s="108">
        <v>-5.69</v>
      </c>
      <c r="C43" s="108">
        <v>35.090117914315783</v>
      </c>
      <c r="D43" s="108">
        <v>66.772102051052656</v>
      </c>
      <c r="E43" s="108">
        <v>95.667046187789452</v>
      </c>
      <c r="F43" s="108">
        <v>121.35984333333332</v>
      </c>
      <c r="G43" s="108">
        <v>134.27733333333339</v>
      </c>
      <c r="H43" s="108">
        <v>150.5503333333333</v>
      </c>
      <c r="I43" s="108">
        <v>172.48899999999998</v>
      </c>
      <c r="J43" s="108">
        <v>210.26716666666664</v>
      </c>
      <c r="K43" s="108"/>
    </row>
    <row r="44" spans="1:12" x14ac:dyDescent="0.25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1:12" x14ac:dyDescent="0.25">
      <c r="A45" s="107" t="s">
        <v>118</v>
      </c>
      <c r="B45" s="108">
        <v>0</v>
      </c>
      <c r="C45" s="108">
        <v>0</v>
      </c>
      <c r="D45" s="108">
        <v>0</v>
      </c>
      <c r="E45" s="108">
        <v>0</v>
      </c>
      <c r="F45" s="108">
        <v>0</v>
      </c>
      <c r="G45" s="108">
        <v>9.9958318350878415</v>
      </c>
      <c r="H45" s="108">
        <v>14.999831835087804</v>
      </c>
      <c r="I45" s="108">
        <v>19.9991651684212</v>
      </c>
      <c r="J45" s="108">
        <v>29.999498501754545</v>
      </c>
      <c r="K45" s="108"/>
    </row>
    <row r="46" spans="1:12" x14ac:dyDescent="0.25">
      <c r="A46" s="109" t="s">
        <v>119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</row>
    <row r="47" spans="1:12" x14ac:dyDescent="0.25">
      <c r="A47" s="109" t="s">
        <v>120</v>
      </c>
      <c r="B47" s="113"/>
      <c r="C47" s="113"/>
      <c r="D47" s="113"/>
      <c r="E47" s="113"/>
      <c r="F47" s="113"/>
      <c r="G47" s="113">
        <v>9.9958318350878415</v>
      </c>
      <c r="H47" s="113">
        <v>14.999831835087804</v>
      </c>
      <c r="I47" s="113">
        <v>19.9991651684212</v>
      </c>
      <c r="J47" s="113">
        <v>29.999498501754545</v>
      </c>
      <c r="K47" s="113"/>
    </row>
    <row r="48" spans="1:12" x14ac:dyDescent="0.25">
      <c r="A48" s="109" t="s">
        <v>121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spans="1:11" x14ac:dyDescent="0.25">
      <c r="A49" s="115" t="s">
        <v>122</v>
      </c>
      <c r="B49" s="108">
        <v>59.997199999999964</v>
      </c>
      <c r="C49" s="108">
        <v>71.717317914315771</v>
      </c>
      <c r="D49" s="108">
        <v>90.679302051052616</v>
      </c>
      <c r="E49" s="108">
        <v>113.54424618778944</v>
      </c>
      <c r="F49" s="108">
        <v>139.34704333333329</v>
      </c>
      <c r="G49" s="108">
        <v>168.0403651684212</v>
      </c>
      <c r="H49" s="108">
        <v>200.36736516842109</v>
      </c>
      <c r="I49" s="108">
        <v>236.29536516842114</v>
      </c>
      <c r="J49" s="108">
        <v>274.7038651684212</v>
      </c>
      <c r="K49" s="108"/>
    </row>
    <row r="50" spans="1:11" x14ac:dyDescent="0.25">
      <c r="A50" s="109" t="s">
        <v>123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</row>
    <row r="51" spans="1:11" x14ac:dyDescent="0.25">
      <c r="A51" s="109" t="s">
        <v>124</v>
      </c>
      <c r="B51" s="110">
        <v>60</v>
      </c>
      <c r="C51" s="110">
        <v>60</v>
      </c>
      <c r="D51" s="110">
        <v>60</v>
      </c>
      <c r="E51" s="110">
        <v>60</v>
      </c>
      <c r="F51" s="110">
        <v>60</v>
      </c>
      <c r="G51" s="110">
        <v>60</v>
      </c>
      <c r="H51" s="110">
        <v>60</v>
      </c>
      <c r="I51" s="110">
        <v>60</v>
      </c>
      <c r="J51" s="110">
        <v>60</v>
      </c>
      <c r="K51" s="110"/>
    </row>
    <row r="52" spans="1:11" x14ac:dyDescent="0.25">
      <c r="A52" s="109" t="s">
        <v>84</v>
      </c>
      <c r="B52" s="110">
        <v>0</v>
      </c>
      <c r="C52" s="110">
        <v>11.720421424631578</v>
      </c>
      <c r="D52" s="110">
        <v>30.680258308947344</v>
      </c>
      <c r="E52" s="110">
        <v>53.539441085894673</v>
      </c>
      <c r="F52" s="110">
        <v>79.344875168421027</v>
      </c>
      <c r="G52" s="110">
        <v>108.03636516842094</v>
      </c>
      <c r="H52" s="110">
        <v>140.3633651684209</v>
      </c>
      <c r="I52" s="110">
        <v>176.2913651684209</v>
      </c>
      <c r="J52" s="110">
        <v>214.69986516842084</v>
      </c>
      <c r="K52" s="110"/>
    </row>
    <row r="53" spans="1:11" x14ac:dyDescent="0.25">
      <c r="A53" s="109" t="s">
        <v>94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</row>
    <row r="54" spans="1:11" x14ac:dyDescent="0.25">
      <c r="A54" s="107" t="s">
        <v>125</v>
      </c>
      <c r="B54" s="108">
        <v>60</v>
      </c>
      <c r="C54" s="108">
        <v>71.720421424631581</v>
      </c>
      <c r="D54" s="108">
        <v>90.680258308947344</v>
      </c>
      <c r="E54" s="108">
        <v>113.53944108589468</v>
      </c>
      <c r="F54" s="108">
        <v>139.34487516842103</v>
      </c>
      <c r="G54" s="108">
        <v>168.03636516842096</v>
      </c>
      <c r="H54" s="108">
        <v>200.3633651684209</v>
      </c>
      <c r="I54" s="108">
        <v>236.2913651684209</v>
      </c>
      <c r="J54" s="108">
        <v>274.69986516842084</v>
      </c>
      <c r="K54" s="108"/>
    </row>
    <row r="55" spans="1:11" x14ac:dyDescent="0.25">
      <c r="A55" s="117"/>
      <c r="B55" s="118">
        <v>2.8000000000361069E-3</v>
      </c>
      <c r="C55" s="118">
        <v>3.1035103158103539E-3</v>
      </c>
      <c r="D55" s="118">
        <v>9.5625789472819633E-4</v>
      </c>
      <c r="E55" s="118">
        <v>-4.8051018947603552E-3</v>
      </c>
      <c r="F55" s="118">
        <v>-2.1681649122626823E-3</v>
      </c>
      <c r="G55" s="118">
        <v>-4.0000000002464731E-3</v>
      </c>
      <c r="H55" s="118">
        <v>-4.0000000001896296E-3</v>
      </c>
      <c r="I55" s="118">
        <v>-4.0000000002464731E-3</v>
      </c>
      <c r="J55" s="118">
        <v>-4.0000000003601599E-3</v>
      </c>
      <c r="K55" s="118"/>
    </row>
    <row r="56" spans="1:11" x14ac:dyDescent="0.25">
      <c r="A56" s="119"/>
      <c r="B56" s="118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25">
      <c r="A57" s="119" t="s">
        <v>108</v>
      </c>
      <c r="B57" s="120">
        <v>0.46</v>
      </c>
      <c r="C57" s="120">
        <v>166.73271576989475</v>
      </c>
      <c r="D57" s="120">
        <v>207.53801689631581</v>
      </c>
      <c r="E57" s="120">
        <v>229.27091802273682</v>
      </c>
      <c r="F57" s="120">
        <v>259.38784333333331</v>
      </c>
      <c r="G57" s="120">
        <v>276.80933333333337</v>
      </c>
      <c r="H57" s="120">
        <v>297.57633333333331</v>
      </c>
      <c r="I57" s="120">
        <v>317.01099999999997</v>
      </c>
      <c r="J57" s="120">
        <v>336.28616666666665</v>
      </c>
      <c r="K57" s="120"/>
    </row>
    <row r="58" spans="1:11" x14ac:dyDescent="0.25">
      <c r="A58" s="119" t="s">
        <v>116</v>
      </c>
      <c r="B58" s="120">
        <v>6.15</v>
      </c>
      <c r="C58" s="120">
        <v>131.64259785557897</v>
      </c>
      <c r="D58" s="120">
        <v>140.76591484526315</v>
      </c>
      <c r="E58" s="120">
        <v>133.60387183494737</v>
      </c>
      <c r="F58" s="120">
        <v>138.02799999999999</v>
      </c>
      <c r="G58" s="120">
        <v>142.53199999999998</v>
      </c>
      <c r="H58" s="120">
        <v>147.02600000000001</v>
      </c>
      <c r="I58" s="120">
        <v>144.52199999999999</v>
      </c>
      <c r="J58" s="120">
        <v>126.01900000000001</v>
      </c>
      <c r="K58" s="120"/>
    </row>
    <row r="59" spans="1:11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</row>
    <row r="60" spans="1:11" x14ac:dyDescent="0.25">
      <c r="A60" s="119" t="s">
        <v>126</v>
      </c>
      <c r="B60" s="119">
        <v>7.0000000000000007E-2</v>
      </c>
      <c r="C60" s="119">
        <v>1.27</v>
      </c>
      <c r="D60" s="119">
        <v>1.47</v>
      </c>
      <c r="E60" s="119">
        <v>1.72</v>
      </c>
      <c r="F60" s="119">
        <v>1.88</v>
      </c>
      <c r="G60" s="119">
        <v>1.94</v>
      </c>
      <c r="H60" s="119">
        <v>2.02</v>
      </c>
      <c r="I60" s="119">
        <v>2.19</v>
      </c>
      <c r="J60" s="119">
        <v>2.67</v>
      </c>
      <c r="K60" s="119"/>
    </row>
    <row r="62" spans="1:11" x14ac:dyDescent="0.25">
      <c r="A62" s="105" t="s">
        <v>127</v>
      </c>
      <c r="B62" s="105">
        <v>214.15</v>
      </c>
      <c r="C62" s="105">
        <v>351.36301928021055</v>
      </c>
      <c r="D62" s="105">
        <v>367.44617315421056</v>
      </c>
      <c r="E62" s="105">
        <v>368.14331292084205</v>
      </c>
      <c r="F62" s="105">
        <v>380.37287516842105</v>
      </c>
      <c r="G62" s="105">
        <v>392.56836516842094</v>
      </c>
      <c r="H62" s="105">
        <v>405.38936516842091</v>
      </c>
      <c r="I62" s="105">
        <v>418.81336516842089</v>
      </c>
      <c r="J62" s="105">
        <v>438.71886516842085</v>
      </c>
    </row>
    <row r="63" spans="1:11" x14ac:dyDescent="0.25">
      <c r="A63" s="105" t="s">
        <v>128</v>
      </c>
      <c r="B63" s="105">
        <v>214.14719999999997</v>
      </c>
      <c r="C63" s="105">
        <v>351.35991576989477</v>
      </c>
      <c r="D63" s="105">
        <v>367.44521689631574</v>
      </c>
      <c r="E63" s="105">
        <v>368.14811802273681</v>
      </c>
      <c r="F63" s="105">
        <v>380.37504333333328</v>
      </c>
      <c r="G63" s="105">
        <v>392.57236516842124</v>
      </c>
      <c r="H63" s="105">
        <v>405.39336516842104</v>
      </c>
      <c r="I63" s="105">
        <v>418.81736516842113</v>
      </c>
      <c r="J63" s="105">
        <v>438.72286516842115</v>
      </c>
    </row>
    <row r="66" spans="1:10" x14ac:dyDescent="0.25">
      <c r="A66" s="105" t="s">
        <v>129</v>
      </c>
      <c r="B66" s="105">
        <v>154.15</v>
      </c>
      <c r="C66" s="105">
        <v>279.64259785557897</v>
      </c>
      <c r="D66" s="105">
        <v>276.76591484526318</v>
      </c>
      <c r="E66" s="105">
        <v>254.60387183494737</v>
      </c>
      <c r="F66" s="105">
        <v>241.02799999999999</v>
      </c>
      <c r="G66" s="105">
        <v>224.53199999999998</v>
      </c>
      <c r="H66" s="105">
        <v>205.02600000000001</v>
      </c>
      <c r="I66" s="105">
        <v>182.52199999999999</v>
      </c>
      <c r="J66" s="105">
        <v>164.01900000000001</v>
      </c>
    </row>
    <row r="67" spans="1:10" x14ac:dyDescent="0.25">
      <c r="A67" s="105" t="s">
        <v>130</v>
      </c>
      <c r="B67" s="105">
        <v>60</v>
      </c>
      <c r="C67" s="105">
        <v>71.720421424631581</v>
      </c>
      <c r="D67" s="105">
        <v>90.680258308947344</v>
      </c>
      <c r="E67" s="105">
        <v>113.53944108589468</v>
      </c>
      <c r="F67" s="105">
        <v>139.34487516842103</v>
      </c>
      <c r="G67" s="105">
        <v>168.03636516842096</v>
      </c>
      <c r="H67" s="105">
        <v>200.3633651684209</v>
      </c>
      <c r="I67" s="105">
        <v>236.2913651684209</v>
      </c>
      <c r="J67" s="105">
        <v>274.69986516842084</v>
      </c>
    </row>
    <row r="68" spans="1:10" x14ac:dyDescent="0.25">
      <c r="A68" s="105" t="s">
        <v>130</v>
      </c>
      <c r="B68" s="105">
        <v>2.5691666666666668</v>
      </c>
      <c r="C68" s="105">
        <v>3.8990651797751266</v>
      </c>
      <c r="D68" s="105">
        <v>3.0521077024540735</v>
      </c>
      <c r="E68" s="105">
        <v>2.2424266792218499</v>
      </c>
      <c r="F68" s="105">
        <v>1.7297227451578561</v>
      </c>
      <c r="G68" s="105">
        <v>1.3362107647053307</v>
      </c>
      <c r="H68" s="105">
        <v>1.0232708949945006</v>
      </c>
      <c r="I68" s="105">
        <v>0.77244464633696697</v>
      </c>
      <c r="J68" s="105">
        <v>0.597084384804625</v>
      </c>
    </row>
    <row r="69" spans="1:10" x14ac:dyDescent="0.25">
      <c r="A69" s="105" t="s">
        <v>139</v>
      </c>
      <c r="B69" s="105">
        <v>2.4666666666666668</v>
      </c>
      <c r="C69" s="105">
        <v>2.063568465719738</v>
      </c>
      <c r="D69" s="105">
        <v>1.4997751719745707</v>
      </c>
      <c r="E69" s="105">
        <v>1.0657089628304699</v>
      </c>
      <c r="F69" s="105">
        <v>0.7391732195066929</v>
      </c>
      <c r="G69" s="105">
        <v>0.4879896081887532</v>
      </c>
      <c r="H69" s="105">
        <v>0.28947407601807107</v>
      </c>
      <c r="I69" s="105">
        <v>0.16081840304623413</v>
      </c>
      <c r="J69" s="105">
        <v>0.13833279450902489</v>
      </c>
    </row>
    <row r="70" spans="1:10" x14ac:dyDescent="0.25">
      <c r="A70" s="105" t="s">
        <v>18</v>
      </c>
      <c r="B70" s="105">
        <v>0</v>
      </c>
      <c r="C70" s="105">
        <v>3.3854622777826435</v>
      </c>
      <c r="D70" s="105">
        <v>4.3902634580688389</v>
      </c>
      <c r="E70" s="105">
        <v>5.3931894697731444</v>
      </c>
      <c r="F70" s="105">
        <v>6.3147175899599315</v>
      </c>
      <c r="G70" s="105">
        <v>7.3652323215514848</v>
      </c>
      <c r="H70" s="105">
        <v>8.5544489598910562</v>
      </c>
      <c r="I70" s="105">
        <v>9.9013289783784337</v>
      </c>
      <c r="J70" s="105">
        <v>11.402980788876436</v>
      </c>
    </row>
  </sheetData>
  <mergeCells count="1">
    <mergeCell ref="A3:A4"/>
  </mergeCells>
  <pageMargins left="0.39370078740157483" right="0.19685039370078741" top="0.23622047244094491" bottom="0.19685039370078741" header="0.19685039370078741" footer="0.19685039370078741"/>
  <pageSetup paperSize="9" scale="73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topLeftCell="A31" zoomScale="115" zoomScaleNormal="115" workbookViewId="0">
      <selection activeCell="A41" sqref="A41"/>
    </sheetView>
  </sheetViews>
  <sheetFormatPr defaultColWidth="9.140625" defaultRowHeight="15" x14ac:dyDescent="0.25"/>
  <cols>
    <col min="1" max="1" width="36.42578125" style="101" customWidth="1"/>
    <col min="2" max="10" width="12.28515625" style="44" customWidth="1"/>
    <col min="11" max="11" width="9.140625" style="38" customWidth="1"/>
    <col min="12" max="16384" width="9.140625" style="38"/>
  </cols>
  <sheetData>
    <row r="1" spans="1:10" x14ac:dyDescent="0.25">
      <c r="A1" s="94" t="s">
        <v>0</v>
      </c>
      <c r="B1" s="37" t="str">
        <f>+BS!B3</f>
        <v>Projected</v>
      </c>
      <c r="C1" s="37" t="str">
        <f>+BS!C3</f>
        <v>Projected</v>
      </c>
      <c r="D1" s="37" t="str">
        <f>+BS!D3</f>
        <v>Projected</v>
      </c>
      <c r="E1" s="37" t="str">
        <f>+BS!E3</f>
        <v>Projected</v>
      </c>
      <c r="F1" s="37" t="str">
        <f>+BS!F3</f>
        <v>Projected</v>
      </c>
      <c r="G1" s="37" t="str">
        <f>+BS!G3</f>
        <v>Projected</v>
      </c>
      <c r="H1" s="37" t="str">
        <f>+BS!H3</f>
        <v>Projected</v>
      </c>
      <c r="I1" s="37" t="str">
        <f>+BS!I3</f>
        <v>Projected</v>
      </c>
      <c r="J1" s="37" t="str">
        <f>+BS!J3</f>
        <v>Projected</v>
      </c>
    </row>
    <row r="2" spans="1:10" ht="15.75" thickBot="1" x14ac:dyDescent="0.3">
      <c r="A2" s="95"/>
      <c r="B2" s="39" t="str">
        <f>+BS!B4</f>
        <v>2025-26</v>
      </c>
      <c r="C2" s="39" t="str">
        <f>+BS!C4</f>
        <v>2026-27</v>
      </c>
      <c r="D2" s="39" t="str">
        <f>+BS!D4</f>
        <v>2027-28</v>
      </c>
      <c r="E2" s="39" t="str">
        <f>+BS!E4</f>
        <v>2028-29</v>
      </c>
      <c r="F2" s="39" t="str">
        <f>+BS!F4</f>
        <v>2029-30</v>
      </c>
      <c r="G2" s="39" t="str">
        <f>+BS!G4</f>
        <v>2030-31</v>
      </c>
      <c r="H2" s="39" t="str">
        <f>+BS!H4</f>
        <v>2031-32</v>
      </c>
      <c r="I2" s="39" t="str">
        <f>+BS!I4</f>
        <v>2032-33</v>
      </c>
      <c r="J2" s="39" t="str">
        <f>+BS!J4</f>
        <v>2033-34</v>
      </c>
    </row>
    <row r="3" spans="1:10" ht="30.75" thickTop="1" x14ac:dyDescent="0.25">
      <c r="A3" s="96" t="s">
        <v>21</v>
      </c>
      <c r="B3" s="40"/>
      <c r="C3" s="41"/>
      <c r="D3" s="41"/>
      <c r="E3" s="41"/>
      <c r="F3" s="41"/>
      <c r="G3" s="41"/>
      <c r="H3" s="41"/>
      <c r="I3" s="41"/>
      <c r="J3" s="41"/>
    </row>
    <row r="4" spans="1:10" ht="30" x14ac:dyDescent="0.25">
      <c r="A4" s="97" t="s">
        <v>149</v>
      </c>
      <c r="B4" s="40">
        <v>0</v>
      </c>
      <c r="C4" s="40">
        <v>13.790421424631578</v>
      </c>
      <c r="D4" s="40">
        <v>22.309836884315768</v>
      </c>
      <c r="E4" s="40">
        <v>26.88918277694733</v>
      </c>
      <c r="F4" s="40">
        <v>30.355434082526362</v>
      </c>
      <c r="G4" s="40">
        <v>33.751489999999919</v>
      </c>
      <c r="H4" s="40">
        <v>38.036999999999964</v>
      </c>
      <c r="I4" s="40">
        <v>42.267999999999986</v>
      </c>
      <c r="J4" s="40">
        <v>45.188499999999948</v>
      </c>
    </row>
    <row r="5" spans="1:10" x14ac:dyDescent="0.25">
      <c r="A5" s="102" t="s">
        <v>150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25">
      <c r="A6" s="97" t="s">
        <v>3</v>
      </c>
      <c r="B6" s="40">
        <v>0</v>
      </c>
      <c r="C6" s="40">
        <v>29.06</v>
      </c>
      <c r="D6" s="40">
        <v>24.72</v>
      </c>
      <c r="E6" s="40">
        <v>21.029999999999998</v>
      </c>
      <c r="F6" s="40">
        <v>17.89</v>
      </c>
      <c r="G6" s="40">
        <v>15.22</v>
      </c>
      <c r="H6" s="40">
        <v>12.950000000000001</v>
      </c>
      <c r="I6" s="40">
        <v>11.01</v>
      </c>
      <c r="J6" s="40">
        <v>9.3699999999999992</v>
      </c>
    </row>
    <row r="7" spans="1:10" x14ac:dyDescent="0.25">
      <c r="A7" s="97" t="s">
        <v>151</v>
      </c>
      <c r="B7" s="42">
        <v>0</v>
      </c>
      <c r="C7" s="42">
        <v>17.2</v>
      </c>
      <c r="D7" s="42">
        <v>16.45</v>
      </c>
      <c r="E7" s="42">
        <v>15.4</v>
      </c>
      <c r="F7" s="42">
        <v>14.05</v>
      </c>
      <c r="G7" s="42">
        <v>12.4</v>
      </c>
      <c r="H7" s="42">
        <v>10.45</v>
      </c>
      <c r="I7" s="42">
        <v>8.1999999999999993</v>
      </c>
      <c r="J7" s="42">
        <v>6</v>
      </c>
    </row>
    <row r="8" spans="1:10" ht="30" x14ac:dyDescent="0.25">
      <c r="A8" s="97" t="s">
        <v>152</v>
      </c>
      <c r="B8" s="40">
        <f t="shared" ref="B8:J8" si="0">SUM(B4:B7)</f>
        <v>0</v>
      </c>
      <c r="C8" s="40">
        <f t="shared" si="0"/>
        <v>60.05042142463158</v>
      </c>
      <c r="D8" s="40">
        <f t="shared" si="0"/>
        <v>63.479836884315773</v>
      </c>
      <c r="E8" s="40">
        <f t="shared" si="0"/>
        <v>63.319182776947322</v>
      </c>
      <c r="F8" s="40">
        <f t="shared" si="0"/>
        <v>62.295434082526356</v>
      </c>
      <c r="G8" s="40">
        <f t="shared" si="0"/>
        <v>61.371489999999916</v>
      </c>
      <c r="H8" s="40">
        <f t="shared" si="0"/>
        <v>61.436999999999969</v>
      </c>
      <c r="I8" s="40">
        <f t="shared" si="0"/>
        <v>61.47799999999998</v>
      </c>
      <c r="J8" s="40">
        <f t="shared" si="0"/>
        <v>60.558499999999945</v>
      </c>
    </row>
    <row r="9" spans="1:10" ht="30" x14ac:dyDescent="0.25">
      <c r="A9" s="102" t="s">
        <v>153</v>
      </c>
      <c r="B9" s="40"/>
      <c r="C9" s="43"/>
      <c r="D9" s="43"/>
      <c r="E9" s="43"/>
      <c r="F9" s="43"/>
      <c r="G9" s="43"/>
      <c r="H9" s="43"/>
      <c r="I9" s="43"/>
      <c r="J9" s="43"/>
    </row>
    <row r="10" spans="1:10" x14ac:dyDescent="0.25">
      <c r="A10" s="97" t="s">
        <v>154</v>
      </c>
      <c r="B10" s="40">
        <v>0</v>
      </c>
      <c r="C10" s="40">
        <v>-104.17473684210528</v>
      </c>
      <c r="D10" s="40">
        <v>-12.831052631578942</v>
      </c>
      <c r="E10" s="40">
        <v>-7.8260526315789321</v>
      </c>
      <c r="F10" s="40">
        <v>-14.501491228070165</v>
      </c>
      <c r="G10" s="40">
        <v>-0.50000000000002842</v>
      </c>
      <c r="H10" s="40">
        <v>-3.5</v>
      </c>
      <c r="I10" s="40">
        <v>-1.6666666666666572</v>
      </c>
      <c r="J10" s="40">
        <v>-2.6666666666666572</v>
      </c>
    </row>
    <row r="11" spans="1:10" x14ac:dyDescent="0.25">
      <c r="A11" s="97" t="s">
        <v>105</v>
      </c>
      <c r="B11" s="40">
        <v>0</v>
      </c>
      <c r="C11" s="40">
        <v>-1</v>
      </c>
      <c r="D11" s="40">
        <v>-1</v>
      </c>
      <c r="E11" s="40">
        <v>-2</v>
      </c>
      <c r="F11" s="40">
        <v>-6</v>
      </c>
      <c r="G11" s="40">
        <v>-5</v>
      </c>
      <c r="H11" s="40">
        <v>-5</v>
      </c>
      <c r="I11" s="40">
        <v>-5</v>
      </c>
      <c r="J11" s="40">
        <v>-5</v>
      </c>
    </row>
    <row r="12" spans="1:10" x14ac:dyDescent="0.25">
      <c r="A12" s="97" t="s">
        <v>107</v>
      </c>
      <c r="B12" s="40">
        <v>0</v>
      </c>
      <c r="C12" s="40">
        <v>-1.5</v>
      </c>
      <c r="D12" s="40">
        <v>-5.5</v>
      </c>
      <c r="E12" s="40">
        <v>-6.5</v>
      </c>
      <c r="F12" s="40">
        <v>-8.5</v>
      </c>
      <c r="G12" s="40">
        <v>-10.5</v>
      </c>
      <c r="H12" s="40">
        <v>-10.5</v>
      </c>
      <c r="I12" s="40">
        <v>-10.5</v>
      </c>
      <c r="J12" s="40">
        <v>-10.5</v>
      </c>
    </row>
    <row r="13" spans="1:10" x14ac:dyDescent="0.25">
      <c r="A13" s="97" t="s">
        <v>155</v>
      </c>
      <c r="B13" s="40">
        <v>0</v>
      </c>
      <c r="C13" s="40">
        <v>-59.927978927789482</v>
      </c>
      <c r="D13" s="40">
        <v>-20.604248494842096</v>
      </c>
      <c r="E13" s="40">
        <v>-5.3668484948421025</v>
      </c>
      <c r="F13" s="40">
        <v>-1.5754340825263284</v>
      </c>
      <c r="G13" s="40">
        <v>-1.6914899999999875</v>
      </c>
      <c r="H13" s="40">
        <v>-1.6970000000000027</v>
      </c>
      <c r="I13" s="40">
        <v>-1.6980000000000075</v>
      </c>
      <c r="J13" s="40">
        <v>-1.7484999999999928</v>
      </c>
    </row>
    <row r="14" spans="1:10" x14ac:dyDescent="0.25">
      <c r="A14" s="97" t="s">
        <v>156</v>
      </c>
      <c r="B14" s="40">
        <v>0</v>
      </c>
      <c r="C14" s="40">
        <v>71.992597855578964</v>
      </c>
      <c r="D14" s="40">
        <v>6.02331698968419</v>
      </c>
      <c r="E14" s="40">
        <v>-10.31204301031579</v>
      </c>
      <c r="F14" s="40">
        <v>1.3241281650526275</v>
      </c>
      <c r="G14" s="40">
        <v>1.4040000000000106</v>
      </c>
      <c r="H14" s="40">
        <v>1.3939999999999912</v>
      </c>
      <c r="I14" s="40">
        <v>1.396000000000015</v>
      </c>
      <c r="J14" s="40">
        <v>1.4969999999999999</v>
      </c>
    </row>
    <row r="15" spans="1:10" x14ac:dyDescent="0.25">
      <c r="A15" s="97" t="s">
        <v>157</v>
      </c>
      <c r="B15" s="42">
        <v>6.15</v>
      </c>
      <c r="C15" s="42">
        <v>3.5</v>
      </c>
      <c r="D15" s="42">
        <v>3.0999999999999996</v>
      </c>
      <c r="E15" s="42">
        <v>3.16</v>
      </c>
      <c r="F15" s="42">
        <v>3.0999999999999996</v>
      </c>
      <c r="G15" s="42">
        <v>3.1000000000000014</v>
      </c>
      <c r="H15" s="42">
        <v>3.0999999999999979</v>
      </c>
      <c r="I15" s="42">
        <v>-3.8999999999999986</v>
      </c>
      <c r="J15" s="42">
        <v>-20</v>
      </c>
    </row>
    <row r="16" spans="1:10" x14ac:dyDescent="0.25">
      <c r="A16" s="97" t="s">
        <v>158</v>
      </c>
      <c r="B16" s="45">
        <f t="shared" ref="B16:J16" si="1">SUM(B8:B15)</f>
        <v>6.15</v>
      </c>
      <c r="C16" s="45">
        <f t="shared" si="1"/>
        <v>-31.059696489684214</v>
      </c>
      <c r="D16" s="45">
        <f t="shared" si="1"/>
        <v>32.667852747578927</v>
      </c>
      <c r="E16" s="45">
        <f t="shared" si="1"/>
        <v>34.474238640210501</v>
      </c>
      <c r="F16" s="45">
        <f t="shared" si="1"/>
        <v>36.142636936982491</v>
      </c>
      <c r="G16" s="45">
        <f t="shared" si="1"/>
        <v>48.183999999999912</v>
      </c>
      <c r="H16" s="45">
        <f t="shared" si="1"/>
        <v>45.233999999999952</v>
      </c>
      <c r="I16" s="45">
        <f t="shared" si="1"/>
        <v>40.109333333333332</v>
      </c>
      <c r="J16" s="45">
        <f t="shared" si="1"/>
        <v>22.140333333333295</v>
      </c>
    </row>
    <row r="17" spans="1:10" x14ac:dyDescent="0.25">
      <c r="A17" s="97" t="s">
        <v>159</v>
      </c>
      <c r="B17" s="42">
        <v>0</v>
      </c>
      <c r="C17" s="42">
        <f>-PL!C37</f>
        <v>-2.0699999999999998</v>
      </c>
      <c r="D17" s="42">
        <f>-PL!D37</f>
        <v>-3.35</v>
      </c>
      <c r="E17" s="42">
        <f>-PL!E37</f>
        <v>-4.03</v>
      </c>
      <c r="F17" s="42">
        <f>-PL!F37</f>
        <v>-4.55</v>
      </c>
      <c r="G17" s="42">
        <f>-PL!G37</f>
        <v>-5.0599999999999996</v>
      </c>
      <c r="H17" s="42">
        <f>-PL!H37</f>
        <v>-5.71</v>
      </c>
      <c r="I17" s="42">
        <f>-PL!I37</f>
        <v>-6.34</v>
      </c>
      <c r="J17" s="42">
        <f>-PL!J37</f>
        <v>-6.78</v>
      </c>
    </row>
    <row r="18" spans="1:10" ht="30" x14ac:dyDescent="0.25">
      <c r="A18" s="98" t="s">
        <v>160</v>
      </c>
      <c r="B18" s="46">
        <f t="shared" ref="B18:J18" si="2">SUM(B16:B17)</f>
        <v>6.15</v>
      </c>
      <c r="C18" s="46">
        <f t="shared" si="2"/>
        <v>-33.129696489684214</v>
      </c>
      <c r="D18" s="46">
        <f t="shared" si="2"/>
        <v>29.317852747578925</v>
      </c>
      <c r="E18" s="46">
        <f t="shared" si="2"/>
        <v>30.4442386402105</v>
      </c>
      <c r="F18" s="46">
        <f t="shared" si="2"/>
        <v>31.59263693698249</v>
      </c>
      <c r="G18" s="46">
        <f t="shared" si="2"/>
        <v>43.12399999999991</v>
      </c>
      <c r="H18" s="46">
        <f t="shared" si="2"/>
        <v>39.523999999999951</v>
      </c>
      <c r="I18" s="46">
        <f t="shared" si="2"/>
        <v>33.769333333333336</v>
      </c>
      <c r="J18" s="46">
        <f t="shared" si="2"/>
        <v>15.360333333333294</v>
      </c>
    </row>
    <row r="19" spans="1:10" x14ac:dyDescent="0.25">
      <c r="A19" s="99"/>
      <c r="B19" s="40"/>
      <c r="C19" s="43"/>
      <c r="D19" s="43"/>
      <c r="E19" s="43"/>
      <c r="F19" s="43"/>
      <c r="G19" s="43"/>
      <c r="H19" s="43"/>
      <c r="I19" s="43"/>
      <c r="J19" s="43"/>
    </row>
    <row r="20" spans="1:10" ht="30" x14ac:dyDescent="0.25">
      <c r="A20" s="96" t="s">
        <v>22</v>
      </c>
      <c r="B20" s="40"/>
      <c r="C20" s="43"/>
      <c r="D20" s="43"/>
      <c r="E20" s="43"/>
      <c r="F20" s="43"/>
      <c r="G20" s="43"/>
      <c r="H20" s="43"/>
      <c r="I20" s="43"/>
      <c r="J20" s="43"/>
    </row>
    <row r="21" spans="1:10" ht="30" hidden="1" x14ac:dyDescent="0.25">
      <c r="A21" s="99" t="s">
        <v>23</v>
      </c>
      <c r="B21" s="40">
        <v>0</v>
      </c>
      <c r="C21" s="40"/>
      <c r="D21" s="40"/>
      <c r="E21" s="40"/>
      <c r="F21" s="40"/>
      <c r="G21" s="40"/>
      <c r="H21" s="40"/>
      <c r="I21" s="40"/>
      <c r="J21" s="40"/>
    </row>
    <row r="22" spans="1:10" ht="30" x14ac:dyDescent="0.25">
      <c r="A22" s="97" t="s">
        <v>161</v>
      </c>
      <c r="B22" s="47">
        <v>-213.68719999999996</v>
      </c>
      <c r="C22" s="40">
        <v>0</v>
      </c>
      <c r="D22" s="40">
        <v>0</v>
      </c>
      <c r="E22" s="40">
        <v>0</v>
      </c>
      <c r="F22" s="40">
        <v>0</v>
      </c>
      <c r="G22" s="40">
        <v>-9.9958318350878415</v>
      </c>
      <c r="H22" s="40">
        <v>-5.0039999999999623</v>
      </c>
      <c r="I22" s="40">
        <v>-4.9993333333333965</v>
      </c>
      <c r="J22" s="40">
        <v>-10.000333333333344</v>
      </c>
    </row>
    <row r="23" spans="1:10" hidden="1" x14ac:dyDescent="0.25">
      <c r="A23" s="97" t="s">
        <v>24</v>
      </c>
      <c r="B23" s="40">
        <v>0</v>
      </c>
      <c r="C23" s="40"/>
      <c r="D23" s="40"/>
      <c r="E23" s="40"/>
      <c r="F23" s="40"/>
      <c r="G23" s="40"/>
      <c r="H23" s="40"/>
      <c r="I23" s="40"/>
      <c r="J23" s="40"/>
    </row>
    <row r="24" spans="1:10" ht="30" hidden="1" x14ac:dyDescent="0.25">
      <c r="A24" s="97" t="s">
        <v>25</v>
      </c>
      <c r="B24" s="40">
        <v>0</v>
      </c>
      <c r="C24" s="40"/>
      <c r="D24" s="40"/>
      <c r="E24" s="40"/>
      <c r="F24" s="40"/>
      <c r="G24" s="40"/>
      <c r="H24" s="40"/>
      <c r="I24" s="40"/>
      <c r="J24" s="40"/>
    </row>
    <row r="25" spans="1:10" hidden="1" x14ac:dyDescent="0.25">
      <c r="A25" s="97" t="s">
        <v>26</v>
      </c>
      <c r="B25" s="42">
        <v>0</v>
      </c>
      <c r="C25" s="42"/>
      <c r="D25" s="42"/>
      <c r="E25" s="42"/>
      <c r="F25" s="42"/>
      <c r="G25" s="42"/>
      <c r="H25" s="42"/>
      <c r="I25" s="42"/>
      <c r="J25" s="42"/>
    </row>
    <row r="26" spans="1:10" x14ac:dyDescent="0.25">
      <c r="A26" s="98" t="s">
        <v>162</v>
      </c>
      <c r="B26" s="46">
        <f t="shared" ref="B26:J26" si="3">SUM(B21:B25)</f>
        <v>-213.68719999999996</v>
      </c>
      <c r="C26" s="46">
        <f t="shared" si="3"/>
        <v>0</v>
      </c>
      <c r="D26" s="46">
        <f t="shared" si="3"/>
        <v>0</v>
      </c>
      <c r="E26" s="46">
        <f t="shared" si="3"/>
        <v>0</v>
      </c>
      <c r="F26" s="46">
        <f t="shared" si="3"/>
        <v>0</v>
      </c>
      <c r="G26" s="46">
        <f t="shared" si="3"/>
        <v>-9.9958318350878415</v>
      </c>
      <c r="H26" s="46">
        <f t="shared" si="3"/>
        <v>-5.0039999999999623</v>
      </c>
      <c r="I26" s="46">
        <f t="shared" si="3"/>
        <v>-4.9993333333333965</v>
      </c>
      <c r="J26" s="46">
        <f t="shared" si="3"/>
        <v>-10.000333333333344</v>
      </c>
    </row>
    <row r="27" spans="1:10" x14ac:dyDescent="0.25">
      <c r="A27" s="99"/>
      <c r="B27" s="40"/>
      <c r="C27" s="43"/>
      <c r="D27" s="43"/>
      <c r="E27" s="43"/>
      <c r="F27" s="43"/>
      <c r="G27" s="43"/>
      <c r="H27" s="43"/>
      <c r="I27" s="43"/>
      <c r="J27" s="43"/>
    </row>
    <row r="28" spans="1:10" ht="30" x14ac:dyDescent="0.25">
      <c r="A28" s="96" t="s">
        <v>27</v>
      </c>
      <c r="B28" s="40"/>
      <c r="C28" s="43"/>
      <c r="D28" s="43"/>
      <c r="E28" s="43"/>
      <c r="F28" s="43"/>
      <c r="G28" s="43"/>
      <c r="H28" s="43"/>
      <c r="I28" s="43"/>
      <c r="J28" s="43"/>
    </row>
    <row r="29" spans="1:10" ht="30" x14ac:dyDescent="0.25">
      <c r="A29" s="97" t="s">
        <v>163</v>
      </c>
      <c r="B29" s="40">
        <v>148</v>
      </c>
      <c r="C29" s="40">
        <v>0</v>
      </c>
      <c r="D29" s="40">
        <v>-12</v>
      </c>
      <c r="E29" s="40">
        <v>-15</v>
      </c>
      <c r="F29" s="40">
        <v>-18</v>
      </c>
      <c r="G29" s="40">
        <v>-21</v>
      </c>
      <c r="H29" s="40">
        <v>-24</v>
      </c>
      <c r="I29" s="40">
        <v>-20</v>
      </c>
      <c r="J29" s="40">
        <v>0</v>
      </c>
    </row>
    <row r="30" spans="1:10" x14ac:dyDescent="0.25">
      <c r="A30" s="97" t="s">
        <v>164</v>
      </c>
      <c r="B30" s="40">
        <v>60</v>
      </c>
      <c r="C30" s="40"/>
      <c r="D30" s="40"/>
      <c r="E30" s="40"/>
      <c r="F30" s="40"/>
      <c r="G30" s="40"/>
      <c r="H30" s="40"/>
      <c r="I30" s="40"/>
      <c r="J30" s="40"/>
    </row>
    <row r="31" spans="1:10" ht="30" x14ac:dyDescent="0.25">
      <c r="A31" s="97" t="s">
        <v>165</v>
      </c>
      <c r="B31" s="40">
        <v>0</v>
      </c>
      <c r="C31" s="40">
        <v>50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</row>
    <row r="32" spans="1:10" hidden="1" x14ac:dyDescent="0.25">
      <c r="A32" s="97" t="s">
        <v>28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</row>
    <row r="33" spans="1:10" hidden="1" x14ac:dyDescent="0.25">
      <c r="A33" s="97" t="s">
        <v>29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</row>
    <row r="34" spans="1:10" ht="30" hidden="1" x14ac:dyDescent="0.25">
      <c r="A34" s="97" t="s">
        <v>30</v>
      </c>
      <c r="B34" s="40"/>
      <c r="C34" s="40"/>
      <c r="D34" s="40"/>
      <c r="E34" s="40"/>
      <c r="F34" s="40"/>
      <c r="G34" s="40"/>
      <c r="H34" s="40"/>
      <c r="I34" s="40"/>
      <c r="J34" s="40"/>
    </row>
    <row r="35" spans="1:10" x14ac:dyDescent="0.25">
      <c r="A35" s="97" t="s">
        <v>151</v>
      </c>
      <c r="B35" s="42">
        <v>0</v>
      </c>
      <c r="C35" s="42">
        <v>-17.2</v>
      </c>
      <c r="D35" s="42">
        <v>-16.45</v>
      </c>
      <c r="E35" s="42">
        <v>-15.4</v>
      </c>
      <c r="F35" s="42">
        <v>-14.05</v>
      </c>
      <c r="G35" s="42">
        <v>-12.4</v>
      </c>
      <c r="H35" s="42">
        <v>-10.45</v>
      </c>
      <c r="I35" s="42">
        <v>-8.1999999999999993</v>
      </c>
      <c r="J35" s="42">
        <v>-6</v>
      </c>
    </row>
    <row r="36" spans="1:10" x14ac:dyDescent="0.25">
      <c r="A36" s="98" t="s">
        <v>166</v>
      </c>
      <c r="B36" s="48">
        <f t="shared" ref="B36:J36" si="4">SUM(B29:B35)</f>
        <v>208</v>
      </c>
      <c r="C36" s="46">
        <f t="shared" si="4"/>
        <v>32.799999999999997</v>
      </c>
      <c r="D36" s="46">
        <f t="shared" si="4"/>
        <v>-28.45</v>
      </c>
      <c r="E36" s="46">
        <f t="shared" si="4"/>
        <v>-30.4</v>
      </c>
      <c r="F36" s="46">
        <f t="shared" si="4"/>
        <v>-32.049999999999997</v>
      </c>
      <c r="G36" s="46">
        <f t="shared" si="4"/>
        <v>-33.4</v>
      </c>
      <c r="H36" s="46">
        <f t="shared" si="4"/>
        <v>-34.450000000000003</v>
      </c>
      <c r="I36" s="46">
        <f t="shared" si="4"/>
        <v>-28.2</v>
      </c>
      <c r="J36" s="46">
        <f t="shared" si="4"/>
        <v>-6</v>
      </c>
    </row>
    <row r="37" spans="1:10" x14ac:dyDescent="0.25">
      <c r="A37" s="99"/>
      <c r="B37" s="40"/>
      <c r="C37" s="43"/>
      <c r="D37" s="43"/>
      <c r="E37" s="43"/>
      <c r="F37" s="43"/>
      <c r="G37" s="43"/>
      <c r="H37" s="43"/>
      <c r="I37" s="43"/>
      <c r="J37" s="43"/>
    </row>
    <row r="38" spans="1:10" ht="30" x14ac:dyDescent="0.25">
      <c r="A38" s="96" t="s">
        <v>31</v>
      </c>
      <c r="B38" s="45">
        <f t="shared" ref="B38:J38" si="5">+B36+B26+B18</f>
        <v>0.46280000000003874</v>
      </c>
      <c r="C38" s="45">
        <f t="shared" si="5"/>
        <v>-0.32969648968421694</v>
      </c>
      <c r="D38" s="45">
        <f t="shared" si="5"/>
        <v>0.86785274757892594</v>
      </c>
      <c r="E38" s="45">
        <f t="shared" si="5"/>
        <v>4.4238640210501501E-2</v>
      </c>
      <c r="F38" s="45">
        <f t="shared" si="5"/>
        <v>-0.45736306301750673</v>
      </c>
      <c r="G38" s="45">
        <f t="shared" si="5"/>
        <v>-0.27183183508793007</v>
      </c>
      <c r="H38" s="45">
        <f t="shared" si="5"/>
        <v>6.9999999999986073E-2</v>
      </c>
      <c r="I38" s="45">
        <f t="shared" si="5"/>
        <v>0.56999999999993634</v>
      </c>
      <c r="J38" s="45">
        <f t="shared" si="5"/>
        <v>-0.64000000000005031</v>
      </c>
    </row>
    <row r="39" spans="1:10" x14ac:dyDescent="0.25">
      <c r="A39" s="99"/>
      <c r="B39" s="40"/>
      <c r="C39" s="43"/>
      <c r="D39" s="43"/>
      <c r="E39" s="43"/>
      <c r="F39" s="43"/>
      <c r="G39" s="43"/>
      <c r="H39" s="43"/>
      <c r="I39" s="43"/>
      <c r="J39" s="43"/>
    </row>
    <row r="40" spans="1:10" ht="30" x14ac:dyDescent="0.25">
      <c r="A40" s="99" t="s">
        <v>131</v>
      </c>
      <c r="B40" s="40">
        <f>+BS!B28</f>
        <v>0.46</v>
      </c>
      <c r="C40" s="43">
        <f>+BS!C28</f>
        <v>0.13</v>
      </c>
      <c r="D40" s="43">
        <f>+BS!D28</f>
        <v>1</v>
      </c>
      <c r="E40" s="43">
        <f>+BS!E28</f>
        <v>1.04</v>
      </c>
      <c r="F40" s="43">
        <f>+BS!F28</f>
        <v>0.57999999999999996</v>
      </c>
      <c r="G40" s="43">
        <f>+BS!G28</f>
        <v>0.31</v>
      </c>
      <c r="H40" s="43">
        <f>+BS!H28</f>
        <v>0.38</v>
      </c>
      <c r="I40" s="43">
        <f>+BS!I28</f>
        <v>0.95</v>
      </c>
      <c r="J40" s="43">
        <f>+BS!J28</f>
        <v>0.31</v>
      </c>
    </row>
    <row r="41" spans="1:10" ht="30" x14ac:dyDescent="0.25">
      <c r="A41" s="99" t="s">
        <v>32</v>
      </c>
      <c r="B41" s="40">
        <v>0</v>
      </c>
      <c r="C41" s="43">
        <f>+BS!B28</f>
        <v>0.46</v>
      </c>
      <c r="D41" s="43">
        <f>+BS!C28</f>
        <v>0.13</v>
      </c>
      <c r="E41" s="43">
        <f>+BS!D28</f>
        <v>1</v>
      </c>
      <c r="F41" s="43">
        <f>+BS!E28</f>
        <v>1.04</v>
      </c>
      <c r="G41" s="43">
        <f>+BS!F28</f>
        <v>0.57999999999999996</v>
      </c>
      <c r="H41" s="43">
        <f>+BS!G28</f>
        <v>0.31</v>
      </c>
      <c r="I41" s="43">
        <f>+BS!H28</f>
        <v>0.38</v>
      </c>
      <c r="J41" s="43">
        <f>+BS!I28</f>
        <v>0.95</v>
      </c>
    </row>
    <row r="42" spans="1:10" ht="15.75" thickBot="1" x14ac:dyDescent="0.3">
      <c r="A42" s="100"/>
      <c r="B42" s="49">
        <f>B40-B41</f>
        <v>0.46</v>
      </c>
      <c r="C42" s="49">
        <f t="shared" ref="C42:J42" si="6">+C40-C41</f>
        <v>-0.33</v>
      </c>
      <c r="D42" s="49">
        <f t="shared" si="6"/>
        <v>0.87</v>
      </c>
      <c r="E42" s="49">
        <f t="shared" si="6"/>
        <v>4.0000000000000036E-2</v>
      </c>
      <c r="F42" s="49">
        <f t="shared" si="6"/>
        <v>-0.46000000000000008</v>
      </c>
      <c r="G42" s="49">
        <f t="shared" si="6"/>
        <v>-0.26999999999999996</v>
      </c>
      <c r="H42" s="49">
        <f t="shared" si="6"/>
        <v>7.0000000000000007E-2</v>
      </c>
      <c r="I42" s="49">
        <f t="shared" si="6"/>
        <v>0.56999999999999995</v>
      </c>
      <c r="J42" s="49">
        <f t="shared" si="6"/>
        <v>-0.6399999999999999</v>
      </c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L24"/>
  <sheetViews>
    <sheetView workbookViewId="0">
      <selection activeCell="D30" sqref="D30"/>
    </sheetView>
  </sheetViews>
  <sheetFormatPr defaultRowHeight="15" x14ac:dyDescent="0.25"/>
  <cols>
    <col min="2" max="2" width="18" customWidth="1"/>
    <col min="3" max="11" width="9.85546875" bestFit="1" customWidth="1"/>
  </cols>
  <sheetData>
    <row r="4" spans="2:12" ht="16.5" x14ac:dyDescent="0.25">
      <c r="B4" s="4"/>
    </row>
    <row r="5" spans="2:12" ht="16.5" x14ac:dyDescent="0.25">
      <c r="B5" s="88"/>
      <c r="C5" s="88"/>
      <c r="D5" s="88"/>
      <c r="E5" s="88"/>
      <c r="F5" s="88"/>
      <c r="G5" s="88"/>
      <c r="H5" s="88"/>
      <c r="I5" s="88"/>
      <c r="J5" s="8"/>
      <c r="K5" s="8"/>
    </row>
    <row r="6" spans="2:12" ht="66" x14ac:dyDescent="0.25">
      <c r="B6" s="4" t="e">
        <f>+'cash Flow'!#REF!</f>
        <v>#REF!</v>
      </c>
    </row>
    <row r="7" spans="2:12" ht="15.75" thickBot="1" x14ac:dyDescent="0.3">
      <c r="B7" s="5" t="s">
        <v>133</v>
      </c>
    </row>
    <row r="8" spans="2:12" ht="15.75" thickBot="1" x14ac:dyDescent="0.3">
      <c r="B8" s="86" t="s">
        <v>0</v>
      </c>
      <c r="C8" s="51">
        <v>46112</v>
      </c>
      <c r="D8" s="51">
        <v>46477</v>
      </c>
      <c r="E8" s="51">
        <v>46843</v>
      </c>
      <c r="F8" s="51">
        <v>47208</v>
      </c>
      <c r="G8" s="51">
        <v>11048</v>
      </c>
      <c r="H8" s="51">
        <v>11413</v>
      </c>
      <c r="I8" s="51">
        <v>11779</v>
      </c>
      <c r="J8" s="51">
        <v>12144</v>
      </c>
      <c r="K8" s="51">
        <v>12509</v>
      </c>
    </row>
    <row r="9" spans="2:12" ht="15.75" thickBot="1" x14ac:dyDescent="0.3">
      <c r="B9" s="87"/>
      <c r="C9" s="52" t="str">
        <f>+'cash Flow'!B1</f>
        <v>Projected</v>
      </c>
      <c r="D9" s="52" t="str">
        <f>+'cash Flow'!C1</f>
        <v>Projected</v>
      </c>
      <c r="E9" s="52" t="str">
        <f>+'cash Flow'!D1</f>
        <v>Projected</v>
      </c>
      <c r="F9" s="52" t="str">
        <f>+'cash Flow'!E1</f>
        <v>Projected</v>
      </c>
      <c r="G9" s="52" t="str">
        <f>+'cash Flow'!F1</f>
        <v>Projected</v>
      </c>
      <c r="H9" s="52" t="str">
        <f>+'cash Flow'!G1</f>
        <v>Projected</v>
      </c>
      <c r="I9" s="52" t="str">
        <f>+'cash Flow'!H1</f>
        <v>Projected</v>
      </c>
      <c r="J9" s="52" t="str">
        <f>+'cash Flow'!I1</f>
        <v>Projected</v>
      </c>
      <c r="K9" s="52" t="str">
        <f>+'cash Flow'!J1</f>
        <v>Projected</v>
      </c>
    </row>
    <row r="10" spans="2:12" ht="15.75" thickBot="1" x14ac:dyDescent="0.3">
      <c r="B10" s="53" t="s">
        <v>2</v>
      </c>
      <c r="C10" s="54">
        <f>+PL!B39</f>
        <v>0</v>
      </c>
      <c r="D10" s="54">
        <f>+PL!C39</f>
        <v>11.720421424631578</v>
      </c>
      <c r="E10" s="54">
        <f>+PL!D39</f>
        <v>18.959836884315767</v>
      </c>
      <c r="F10" s="54">
        <f>+PL!E39</f>
        <v>22.859182776947328</v>
      </c>
      <c r="G10" s="54">
        <f>+PL!F39</f>
        <v>25.805434082526361</v>
      </c>
      <c r="H10" s="54">
        <f>+PL!G39</f>
        <v>28.69148999999992</v>
      </c>
      <c r="I10" s="54">
        <f>+PL!H39</f>
        <v>32.326999999999963</v>
      </c>
      <c r="J10" s="54">
        <f>+PL!I39</f>
        <v>35.927999999999983</v>
      </c>
      <c r="K10" s="54">
        <f>+PL!J39</f>
        <v>38.408499999999947</v>
      </c>
    </row>
    <row r="11" spans="2:12" ht="15.75" thickBot="1" x14ac:dyDescent="0.3">
      <c r="B11" s="53" t="s">
        <v>3</v>
      </c>
      <c r="C11" s="54">
        <f>+PL!B18</f>
        <v>0</v>
      </c>
      <c r="D11" s="54">
        <f>+PL!C18</f>
        <v>29.06</v>
      </c>
      <c r="E11" s="54">
        <f>+PL!D18</f>
        <v>24.72</v>
      </c>
      <c r="F11" s="54">
        <f>+PL!E18</f>
        <v>21.029999999999998</v>
      </c>
      <c r="G11" s="54">
        <f>+PL!F18</f>
        <v>17.89</v>
      </c>
      <c r="H11" s="54">
        <f>+PL!G18</f>
        <v>15.22</v>
      </c>
      <c r="I11" s="54">
        <f>+PL!H18</f>
        <v>12.950000000000001</v>
      </c>
      <c r="J11" s="54">
        <f>+PL!I18</f>
        <v>11.01</v>
      </c>
      <c r="K11" s="54">
        <f>+PL!J18</f>
        <v>9.3699999999999992</v>
      </c>
    </row>
    <row r="12" spans="2:12" ht="15.75" thickBot="1" x14ac:dyDescent="0.3">
      <c r="B12" s="53" t="s">
        <v>132</v>
      </c>
      <c r="C12" s="54">
        <f>+PL!B33+PL!B34</f>
        <v>0</v>
      </c>
      <c r="D12" s="54">
        <f>+PL!C33+PL!C34</f>
        <v>17.2</v>
      </c>
      <c r="E12" s="54">
        <f>+PL!D33+PL!D34</f>
        <v>16.45</v>
      </c>
      <c r="F12" s="54">
        <f>+PL!E33+PL!E34</f>
        <v>15.4</v>
      </c>
      <c r="G12" s="54">
        <f>+PL!F33+PL!F34</f>
        <v>14.05</v>
      </c>
      <c r="H12" s="54">
        <f>+PL!G33+PL!G34</f>
        <v>12.4</v>
      </c>
      <c r="I12" s="54">
        <f>+PL!H33+PL!H34</f>
        <v>10.45</v>
      </c>
      <c r="J12" s="54">
        <f>+PL!I33+PL!I34</f>
        <v>8.1999999999999993</v>
      </c>
      <c r="K12" s="54">
        <f>+PL!J33+PL!J34</f>
        <v>6</v>
      </c>
    </row>
    <row r="13" spans="2:12" ht="15.75" thickBot="1" x14ac:dyDescent="0.3">
      <c r="B13" s="53" t="s">
        <v>4</v>
      </c>
      <c r="C13" s="52" t="s">
        <v>1</v>
      </c>
      <c r="D13" s="52" t="s">
        <v>1</v>
      </c>
      <c r="E13" s="52" t="s">
        <v>1</v>
      </c>
      <c r="F13" s="52" t="s">
        <v>1</v>
      </c>
      <c r="G13" s="52" t="s">
        <v>1</v>
      </c>
      <c r="H13" s="52" t="s">
        <v>1</v>
      </c>
      <c r="I13" s="52" t="s">
        <v>1</v>
      </c>
      <c r="J13" s="52" t="s">
        <v>1</v>
      </c>
      <c r="K13" s="52" t="s">
        <v>1</v>
      </c>
    </row>
    <row r="14" spans="2:12" ht="15.75" thickBot="1" x14ac:dyDescent="0.3">
      <c r="B14" s="55" t="s">
        <v>5</v>
      </c>
      <c r="C14" s="56">
        <f>SUM(C10:C13)</f>
        <v>0</v>
      </c>
      <c r="D14" s="56">
        <f t="shared" ref="D14:K14" si="0">SUM(D10:D13)</f>
        <v>57.980421424631572</v>
      </c>
      <c r="E14" s="56">
        <f t="shared" si="0"/>
        <v>60.129836884315765</v>
      </c>
      <c r="F14" s="56">
        <f t="shared" si="0"/>
        <v>59.289182776947321</v>
      </c>
      <c r="G14" s="56">
        <f t="shared" si="0"/>
        <v>57.745434082526359</v>
      </c>
      <c r="H14" s="56">
        <f t="shared" si="0"/>
        <v>56.311489999999921</v>
      </c>
      <c r="I14" s="56">
        <f t="shared" si="0"/>
        <v>55.726999999999961</v>
      </c>
      <c r="J14" s="56">
        <f t="shared" si="0"/>
        <v>55.137999999999977</v>
      </c>
      <c r="K14" s="56">
        <f t="shared" si="0"/>
        <v>53.778499999999944</v>
      </c>
      <c r="L14" s="50">
        <f>SUM(C14:K14)</f>
        <v>456.09986516842088</v>
      </c>
    </row>
    <row r="15" spans="2:12" ht="15.75" thickBot="1" x14ac:dyDescent="0.3">
      <c r="B15" s="53"/>
      <c r="C15" s="57"/>
      <c r="D15" s="57"/>
      <c r="E15" s="57"/>
      <c r="F15" s="57"/>
      <c r="G15" s="57"/>
      <c r="H15" s="57"/>
      <c r="I15" s="57"/>
      <c r="J15" s="57"/>
      <c r="K15" s="57"/>
    </row>
    <row r="16" spans="2:12" ht="15.75" thickBot="1" x14ac:dyDescent="0.3">
      <c r="B16" s="53" t="s">
        <v>132</v>
      </c>
      <c r="C16" s="54">
        <f t="shared" ref="C16:K16" si="1">+C12</f>
        <v>0</v>
      </c>
      <c r="D16" s="54">
        <f t="shared" si="1"/>
        <v>17.2</v>
      </c>
      <c r="E16" s="54">
        <f t="shared" si="1"/>
        <v>16.45</v>
      </c>
      <c r="F16" s="54">
        <f t="shared" si="1"/>
        <v>15.4</v>
      </c>
      <c r="G16" s="54">
        <f t="shared" si="1"/>
        <v>14.05</v>
      </c>
      <c r="H16" s="54">
        <f t="shared" si="1"/>
        <v>12.4</v>
      </c>
      <c r="I16" s="54">
        <f t="shared" si="1"/>
        <v>10.45</v>
      </c>
      <c r="J16" s="54">
        <f t="shared" si="1"/>
        <v>8.1999999999999993</v>
      </c>
      <c r="K16" s="54">
        <f t="shared" si="1"/>
        <v>6</v>
      </c>
    </row>
    <row r="17" spans="2:12" ht="15.75" thickBot="1" x14ac:dyDescent="0.3">
      <c r="B17" s="53" t="s">
        <v>6</v>
      </c>
      <c r="C17" s="52" t="s">
        <v>1</v>
      </c>
      <c r="D17" s="54">
        <v>6</v>
      </c>
      <c r="E17" s="54">
        <v>9</v>
      </c>
      <c r="F17" s="54">
        <v>12</v>
      </c>
      <c r="G17" s="54">
        <v>15</v>
      </c>
      <c r="H17" s="54">
        <v>18</v>
      </c>
      <c r="I17" s="54">
        <v>21</v>
      </c>
      <c r="J17" s="54">
        <v>24</v>
      </c>
      <c r="K17" s="54">
        <v>20</v>
      </c>
      <c r="L17" s="50">
        <f>SUM(C17:K17)</f>
        <v>125</v>
      </c>
    </row>
    <row r="18" spans="2:12" ht="15.75" thickBot="1" x14ac:dyDescent="0.3">
      <c r="B18" s="55" t="s">
        <v>7</v>
      </c>
      <c r="C18" s="56">
        <f t="shared" ref="C18:K18" si="2">SUM(C16:C17)</f>
        <v>0</v>
      </c>
      <c r="D18" s="56">
        <f t="shared" si="2"/>
        <v>23.2</v>
      </c>
      <c r="E18" s="56">
        <f t="shared" si="2"/>
        <v>25.45</v>
      </c>
      <c r="F18" s="56">
        <f t="shared" si="2"/>
        <v>27.4</v>
      </c>
      <c r="G18" s="56">
        <f t="shared" si="2"/>
        <v>29.05</v>
      </c>
      <c r="H18" s="56">
        <f t="shared" si="2"/>
        <v>30.4</v>
      </c>
      <c r="I18" s="56">
        <f t="shared" si="2"/>
        <v>31.45</v>
      </c>
      <c r="J18" s="56">
        <f t="shared" si="2"/>
        <v>32.200000000000003</v>
      </c>
      <c r="K18" s="56">
        <f t="shared" si="2"/>
        <v>26</v>
      </c>
      <c r="L18" s="50">
        <f>SUM(D18:K18)</f>
        <v>225.14999999999998</v>
      </c>
    </row>
    <row r="19" spans="2:12" ht="15.75" thickBot="1" x14ac:dyDescent="0.3">
      <c r="B19" s="53"/>
      <c r="C19" s="57"/>
      <c r="D19" s="57"/>
      <c r="E19" s="57"/>
      <c r="F19" s="57"/>
      <c r="G19" s="57"/>
      <c r="H19" s="57"/>
      <c r="I19" s="57"/>
      <c r="J19" s="57"/>
      <c r="K19" s="57"/>
      <c r="L19">
        <f>+L14/L18</f>
        <v>2.0257600051895222</v>
      </c>
    </row>
    <row r="20" spans="2:12" ht="15.75" thickBot="1" x14ac:dyDescent="0.3">
      <c r="B20" s="55" t="s">
        <v>8</v>
      </c>
      <c r="C20" s="60" t="e">
        <f t="shared" ref="C20:K20" si="3">+C14/C18</f>
        <v>#DIV/0!</v>
      </c>
      <c r="D20" s="58">
        <f t="shared" si="3"/>
        <v>2.4991560958892918</v>
      </c>
      <c r="E20" s="58">
        <f t="shared" si="3"/>
        <v>2.3626654964367688</v>
      </c>
      <c r="F20" s="58">
        <f t="shared" si="3"/>
        <v>2.1638387874798295</v>
      </c>
      <c r="G20" s="58">
        <f t="shared" si="3"/>
        <v>1.9877946327892033</v>
      </c>
      <c r="H20" s="58">
        <f t="shared" si="3"/>
        <v>1.8523516447368396</v>
      </c>
      <c r="I20" s="58">
        <f t="shared" si="3"/>
        <v>1.7719236883942755</v>
      </c>
      <c r="J20" s="58">
        <f t="shared" si="3"/>
        <v>1.712360248447204</v>
      </c>
      <c r="K20" s="58">
        <f t="shared" si="3"/>
        <v>2.0684038461538439</v>
      </c>
    </row>
    <row r="21" spans="2:12" ht="15.75" thickBot="1" x14ac:dyDescent="0.3">
      <c r="B21" s="53"/>
      <c r="C21" s="57"/>
      <c r="D21" s="59"/>
      <c r="E21" s="57"/>
      <c r="F21" s="57"/>
      <c r="G21" s="57"/>
      <c r="H21" s="57"/>
      <c r="I21" s="57"/>
      <c r="J21" s="57"/>
      <c r="K21" s="57"/>
    </row>
    <row r="22" spans="2:12" ht="15.75" thickBot="1" x14ac:dyDescent="0.3">
      <c r="B22" s="55" t="s">
        <v>9</v>
      </c>
      <c r="C22" s="56">
        <f>+L19</f>
        <v>2.0257600051895222</v>
      </c>
      <c r="D22" s="57"/>
      <c r="E22" s="57"/>
      <c r="F22" s="57"/>
      <c r="G22" s="57"/>
      <c r="H22" s="57"/>
      <c r="I22" s="57"/>
      <c r="J22" s="57"/>
      <c r="K22" s="57"/>
    </row>
    <row r="23" spans="2:12" ht="15.75" thickBot="1" x14ac:dyDescent="0.3">
      <c r="B23" s="55" t="s">
        <v>10</v>
      </c>
      <c r="C23" s="56">
        <f>+J20</f>
        <v>1.712360248447204</v>
      </c>
      <c r="D23" s="57"/>
      <c r="E23" s="57"/>
      <c r="F23" s="57"/>
      <c r="G23" s="57"/>
      <c r="H23" s="57"/>
      <c r="I23" s="57"/>
      <c r="J23" s="57"/>
      <c r="K23" s="57"/>
    </row>
    <row r="24" spans="2:12" x14ac:dyDescent="0.25">
      <c r="B24" s="61" t="s">
        <v>134</v>
      </c>
      <c r="C24" s="62">
        <f>AVERAGE(D20:K20)</f>
        <v>2.0523118050409073</v>
      </c>
    </row>
  </sheetData>
  <mergeCells count="2">
    <mergeCell ref="B8:B9"/>
    <mergeCell ref="B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K22"/>
  <sheetViews>
    <sheetView workbookViewId="0">
      <selection activeCell="D12" sqref="D12"/>
    </sheetView>
  </sheetViews>
  <sheetFormatPr defaultRowHeight="15" x14ac:dyDescent="0.25"/>
  <cols>
    <col min="2" max="2" width="20" customWidth="1"/>
    <col min="3" max="3" width="9.85546875" bestFit="1" customWidth="1"/>
    <col min="4" max="4" width="12.28515625" bestFit="1" customWidth="1"/>
    <col min="5" max="11" width="9.85546875" bestFit="1" customWidth="1"/>
  </cols>
  <sheetData>
    <row r="7" spans="2:11" ht="15.75" x14ac:dyDescent="0.25">
      <c r="B7" s="9" t="s">
        <v>136</v>
      </c>
    </row>
    <row r="8" spans="2:11" x14ac:dyDescent="0.25">
      <c r="B8" s="5"/>
    </row>
    <row r="9" spans="2:11" x14ac:dyDescent="0.25">
      <c r="B9" s="5"/>
    </row>
    <row r="10" spans="2:11" ht="15.75" thickBot="1" x14ac:dyDescent="0.3">
      <c r="B10" s="5"/>
    </row>
    <row r="11" spans="2:11" ht="15.75" thickBot="1" x14ac:dyDescent="0.3">
      <c r="B11" s="1" t="s">
        <v>0</v>
      </c>
      <c r="C11" s="2">
        <v>46112</v>
      </c>
      <c r="D11" s="2">
        <v>46477</v>
      </c>
      <c r="E11" s="2">
        <v>46843</v>
      </c>
      <c r="F11" s="2">
        <v>47208</v>
      </c>
      <c r="G11" s="2">
        <v>11048</v>
      </c>
      <c r="H11" s="2">
        <v>11413</v>
      </c>
      <c r="I11" s="2">
        <v>11779</v>
      </c>
      <c r="J11" s="2">
        <v>12144</v>
      </c>
      <c r="K11" s="2">
        <v>12509</v>
      </c>
    </row>
    <row r="12" spans="2:11" ht="15.75" thickBot="1" x14ac:dyDescent="0.3">
      <c r="B12" s="7" t="s">
        <v>11</v>
      </c>
      <c r="C12" s="3">
        <f>+PL!B78</f>
        <v>0</v>
      </c>
      <c r="D12" s="11">
        <f>+PL!C78</f>
        <v>60.050421424631601</v>
      </c>
      <c r="E12" s="11">
        <f>+PL!D78</f>
        <v>63.479836884315766</v>
      </c>
      <c r="F12" s="11">
        <f>+PL!E78</f>
        <v>63.319182776947329</v>
      </c>
      <c r="G12" s="11">
        <f>+PL!F78</f>
        <v>62.295434082526356</v>
      </c>
      <c r="H12" s="11">
        <f>+PL!G78</f>
        <v>61.371489999999916</v>
      </c>
      <c r="I12" s="11">
        <f>+PL!H78</f>
        <v>61.436999999999969</v>
      </c>
      <c r="J12" s="11">
        <f>+PL!I78</f>
        <v>61.477999999999987</v>
      </c>
      <c r="K12" s="11">
        <f>+PL!J78</f>
        <v>60.558499999999945</v>
      </c>
    </row>
    <row r="13" spans="2:11" ht="15.75" thickBot="1" x14ac:dyDescent="0.3">
      <c r="B13" s="7" t="s">
        <v>12</v>
      </c>
      <c r="C13" s="12">
        <f>+DSCR!C12</f>
        <v>0</v>
      </c>
      <c r="D13" s="11">
        <f>+DSCR!D12</f>
        <v>17.2</v>
      </c>
      <c r="E13" s="11">
        <f>+DSCR!E12</f>
        <v>16.45</v>
      </c>
      <c r="F13" s="11">
        <f>+DSCR!F12</f>
        <v>15.4</v>
      </c>
      <c r="G13" s="11">
        <f>+DSCR!G12</f>
        <v>14.05</v>
      </c>
      <c r="H13" s="11">
        <f>+DSCR!H12</f>
        <v>12.4</v>
      </c>
      <c r="I13" s="11">
        <f>+DSCR!I12</f>
        <v>10.45</v>
      </c>
      <c r="J13" s="11">
        <f>+DSCR!J12</f>
        <v>8.1999999999999993</v>
      </c>
      <c r="K13" s="11">
        <f>+DSCR!K12</f>
        <v>6</v>
      </c>
    </row>
    <row r="14" spans="2:11" ht="15.75" thickBot="1" x14ac:dyDescent="0.3">
      <c r="B14" s="7" t="s">
        <v>13</v>
      </c>
      <c r="C14" s="3" t="e">
        <f>+C12/C13</f>
        <v>#DIV/0!</v>
      </c>
      <c r="D14" s="11">
        <f>+D12/D13</f>
        <v>3.491303571199512</v>
      </c>
      <c r="E14" s="11">
        <f t="shared" ref="E14:K14" si="0">+E12/E13</f>
        <v>3.8589566495024785</v>
      </c>
      <c r="F14" s="11">
        <f t="shared" si="0"/>
        <v>4.1116352452563198</v>
      </c>
      <c r="G14" s="11">
        <f t="shared" si="0"/>
        <v>4.4338387247349713</v>
      </c>
      <c r="H14" s="11">
        <f t="shared" si="0"/>
        <v>4.949313709677412</v>
      </c>
      <c r="I14" s="11">
        <f t="shared" si="0"/>
        <v>5.8791387559808586</v>
      </c>
      <c r="J14" s="11">
        <f t="shared" si="0"/>
        <v>7.4973170731707306</v>
      </c>
      <c r="K14" s="11">
        <f t="shared" si="0"/>
        <v>10.093083333333324</v>
      </c>
    </row>
    <row r="15" spans="2:11" x14ac:dyDescent="0.25">
      <c r="B15" s="63" t="s">
        <v>137</v>
      </c>
      <c r="C15" s="62">
        <f>AVERAGE(D14:K14)</f>
        <v>5.539323382856951</v>
      </c>
    </row>
    <row r="22" spans="2:2" ht="16.5" x14ac:dyDescent="0.25">
      <c r="B2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K15"/>
  <sheetViews>
    <sheetView workbookViewId="0">
      <selection activeCell="D15" sqref="D15"/>
    </sheetView>
  </sheetViews>
  <sheetFormatPr defaultRowHeight="15" x14ac:dyDescent="0.25"/>
  <cols>
    <col min="2" max="2" width="27.140625" customWidth="1"/>
    <col min="3" max="4" width="9.85546875" bestFit="1" customWidth="1"/>
    <col min="6" max="11" width="9.85546875" bestFit="1" customWidth="1"/>
  </cols>
  <sheetData>
    <row r="5" spans="2:11" ht="15.75" x14ac:dyDescent="0.25">
      <c r="B5" s="93" t="s">
        <v>138</v>
      </c>
      <c r="C5" s="93"/>
      <c r="D5" s="93"/>
      <c r="E5" s="93"/>
      <c r="F5" s="93"/>
      <c r="G5" s="93"/>
      <c r="H5" s="93"/>
      <c r="I5" s="93"/>
      <c r="J5" s="93"/>
      <c r="K5" s="93"/>
    </row>
    <row r="6" spans="2:11" ht="17.25" thickBot="1" x14ac:dyDescent="0.3">
      <c r="B6" s="4"/>
    </row>
    <row r="7" spans="2:11" x14ac:dyDescent="0.25">
      <c r="B7" s="91" t="s">
        <v>0</v>
      </c>
      <c r="C7" s="89">
        <v>46112</v>
      </c>
      <c r="D7" s="89">
        <v>46477</v>
      </c>
      <c r="E7" s="13" t="s">
        <v>14</v>
      </c>
      <c r="F7" s="89">
        <v>47208</v>
      </c>
      <c r="G7" s="89">
        <v>11048</v>
      </c>
      <c r="H7" s="89">
        <v>11413</v>
      </c>
      <c r="I7" s="89">
        <v>11779</v>
      </c>
      <c r="J7" s="89">
        <v>12144</v>
      </c>
      <c r="K7" s="89">
        <v>12509</v>
      </c>
    </row>
    <row r="8" spans="2:11" ht="15.75" thickBot="1" x14ac:dyDescent="0.3">
      <c r="B8" s="92"/>
      <c r="C8" s="90"/>
      <c r="D8" s="90"/>
      <c r="E8" s="6">
        <v>28</v>
      </c>
      <c r="F8" s="90"/>
      <c r="G8" s="90"/>
      <c r="H8" s="90"/>
      <c r="I8" s="90"/>
      <c r="J8" s="90"/>
      <c r="K8" s="90"/>
    </row>
    <row r="9" spans="2:11" ht="15.75" thickBot="1" x14ac:dyDescent="0.3">
      <c r="B9" s="10" t="s">
        <v>15</v>
      </c>
      <c r="C9" s="3">
        <f>+ISCR!C12</f>
        <v>0</v>
      </c>
      <c r="D9" s="11">
        <f>+ISCR!D12</f>
        <v>60.050421424631601</v>
      </c>
      <c r="E9" s="11">
        <f>+ISCR!E12</f>
        <v>63.479836884315766</v>
      </c>
      <c r="F9" s="11">
        <f>+ISCR!F12</f>
        <v>63.319182776947329</v>
      </c>
      <c r="G9" s="11">
        <f>+ISCR!G12</f>
        <v>62.295434082526356</v>
      </c>
      <c r="H9" s="11">
        <f>+ISCR!H12</f>
        <v>61.371489999999916</v>
      </c>
      <c r="I9" s="11">
        <f>+ISCR!I12</f>
        <v>61.436999999999969</v>
      </c>
      <c r="J9" s="11">
        <f>+ISCR!J12</f>
        <v>61.477999999999987</v>
      </c>
      <c r="K9" s="11">
        <f>+ISCR!K12</f>
        <v>60.558499999999945</v>
      </c>
    </row>
    <row r="10" spans="2:11" ht="15.75" thickBot="1" x14ac:dyDescent="0.3">
      <c r="B10" s="10" t="s">
        <v>15</v>
      </c>
      <c r="C10" s="14">
        <v>0</v>
      </c>
      <c r="D10" s="14">
        <f>+PL!C79</f>
        <v>9.60732311322407E-2</v>
      </c>
      <c r="E10" s="14">
        <f>+PL!D79</f>
        <v>9.0422643713986228E-2</v>
      </c>
      <c r="F10" s="14">
        <f>+PL!E79</f>
        <v>8.4539304647866589E-2</v>
      </c>
      <c r="G10" s="14">
        <f>+PL!F79</f>
        <v>8.1538526286029256E-2</v>
      </c>
      <c r="H10" s="14">
        <f>+PL!G79</f>
        <v>7.8782400513478706E-2</v>
      </c>
      <c r="I10" s="14">
        <f>+PL!H79</f>
        <v>7.7376574307304741E-2</v>
      </c>
      <c r="J10" s="14">
        <f>+PL!I79</f>
        <v>7.5898765432098753E-2</v>
      </c>
      <c r="K10" s="14">
        <f>+PL!J79</f>
        <v>7.3315375302663369E-2</v>
      </c>
    </row>
    <row r="11" spans="2:11" ht="15.75" thickBot="1" x14ac:dyDescent="0.3">
      <c r="B11" s="10" t="s">
        <v>16</v>
      </c>
      <c r="C11" s="11">
        <v>-5.69</v>
      </c>
      <c r="D11" s="11">
        <v>35.090117914315783</v>
      </c>
      <c r="E11" s="11">
        <v>66.772102051052656</v>
      </c>
      <c r="F11" s="11">
        <v>95.667046187789452</v>
      </c>
      <c r="G11" s="11">
        <v>121.35984333333332</v>
      </c>
      <c r="H11" s="11">
        <v>134.27733333333339</v>
      </c>
      <c r="I11" s="11">
        <v>150.5503333333333</v>
      </c>
      <c r="J11" s="11">
        <v>172.48899999999998</v>
      </c>
      <c r="K11" s="11">
        <v>210.26716666666664</v>
      </c>
    </row>
    <row r="12" spans="2:11" ht="15.75" thickBot="1" x14ac:dyDescent="0.3">
      <c r="B12" s="10" t="s">
        <v>17</v>
      </c>
      <c r="C12" s="11">
        <f>+BS!B69</f>
        <v>2.4666666666666668</v>
      </c>
      <c r="D12" s="11">
        <f>+BS!C69</f>
        <v>2.063568465719738</v>
      </c>
      <c r="E12" s="11">
        <f>+BS!D69</f>
        <v>1.4997751719745707</v>
      </c>
      <c r="F12" s="11">
        <f>+BS!E69</f>
        <v>1.0657089628304699</v>
      </c>
      <c r="G12" s="11">
        <f>+BS!F69</f>
        <v>0.7391732195066929</v>
      </c>
      <c r="H12" s="11">
        <f>+BS!G69</f>
        <v>0.4879896081887532</v>
      </c>
      <c r="I12" s="11">
        <f>+BS!H69</f>
        <v>0.28947407601807107</v>
      </c>
      <c r="J12" s="11">
        <f>+BS!I69</f>
        <v>0.16081840304623413</v>
      </c>
      <c r="K12" s="11">
        <f>+BS!J69</f>
        <v>0.13833279450902489</v>
      </c>
    </row>
    <row r="13" spans="2:11" ht="15.75" thickBot="1" x14ac:dyDescent="0.3">
      <c r="B13" s="10" t="s">
        <v>18</v>
      </c>
      <c r="C13" s="11">
        <v>0</v>
      </c>
      <c r="D13" s="11">
        <f>+BS!C70</f>
        <v>3.3854622777826435</v>
      </c>
      <c r="E13" s="11">
        <f>+BS!D70</f>
        <v>4.3902634580688389</v>
      </c>
      <c r="F13" s="11">
        <f>+BS!E70</f>
        <v>5.3931894697731444</v>
      </c>
      <c r="G13" s="11">
        <f>+BS!F70</f>
        <v>6.3147175899599315</v>
      </c>
      <c r="H13" s="11">
        <f>+BS!G70</f>
        <v>7.3652323215514848</v>
      </c>
      <c r="I13" s="11">
        <f>+BS!H70</f>
        <v>8.5544489598910562</v>
      </c>
      <c r="J13" s="11">
        <f>+BS!I70</f>
        <v>9.9013289783784337</v>
      </c>
      <c r="K13" s="11">
        <f>+BS!J70</f>
        <v>11.402980788876436</v>
      </c>
    </row>
    <row r="14" spans="2:11" ht="15.75" thickBot="1" x14ac:dyDescent="0.3">
      <c r="B14" s="10" t="s">
        <v>19</v>
      </c>
      <c r="C14" s="3">
        <v>7.0000000000000007E-2</v>
      </c>
      <c r="D14" s="3">
        <v>1.27</v>
      </c>
      <c r="E14" s="3">
        <v>1.47</v>
      </c>
      <c r="F14" s="3">
        <v>1.72</v>
      </c>
      <c r="G14" s="3">
        <v>1.88</v>
      </c>
      <c r="H14" s="3">
        <v>1.94</v>
      </c>
      <c r="I14" s="3">
        <v>2.02</v>
      </c>
      <c r="J14" s="3">
        <v>2.19</v>
      </c>
      <c r="K14" s="3">
        <v>2.67</v>
      </c>
    </row>
    <row r="15" spans="2:11" ht="15.75" thickBot="1" x14ac:dyDescent="0.3">
      <c r="B15" s="10" t="s">
        <v>20</v>
      </c>
      <c r="C15" s="11">
        <v>2.5691666666666668</v>
      </c>
      <c r="D15" s="11">
        <v>3.8990651797751266</v>
      </c>
      <c r="E15" s="11">
        <v>3.0521077024540735</v>
      </c>
      <c r="F15" s="11">
        <v>2.2424266792218472</v>
      </c>
      <c r="G15" s="11">
        <v>1.7297227451578561</v>
      </c>
      <c r="H15" s="11">
        <v>1.3362107647053307</v>
      </c>
      <c r="I15" s="11">
        <v>1.0232708949945006</v>
      </c>
      <c r="J15" s="11">
        <v>0.77244464633696697</v>
      </c>
      <c r="K15" s="11">
        <v>0.597084384804625</v>
      </c>
    </row>
  </sheetData>
  <mergeCells count="10">
    <mergeCell ref="B5:K5"/>
    <mergeCell ref="H7:H8"/>
    <mergeCell ref="I7:I8"/>
    <mergeCell ref="J7:J8"/>
    <mergeCell ref="K7:K8"/>
    <mergeCell ref="B7:B8"/>
    <mergeCell ref="C7:C8"/>
    <mergeCell ref="D7:D8"/>
    <mergeCell ref="F7:F8"/>
    <mergeCell ref="G7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F9"/>
  <sheetViews>
    <sheetView workbookViewId="0">
      <selection activeCell="B5" sqref="B5:F9"/>
    </sheetView>
  </sheetViews>
  <sheetFormatPr defaultRowHeight="15" x14ac:dyDescent="0.25"/>
  <cols>
    <col min="2" max="2" width="38.42578125" bestFit="1" customWidth="1"/>
    <col min="3" max="3" width="10.28515625" bestFit="1" customWidth="1"/>
    <col min="5" max="5" width="7.85546875" bestFit="1" customWidth="1"/>
    <col min="6" max="6" width="8" bestFit="1" customWidth="1"/>
  </cols>
  <sheetData>
    <row r="4" spans="2:6" x14ac:dyDescent="0.25">
      <c r="B4" s="64" t="s">
        <v>140</v>
      </c>
      <c r="C4" s="65"/>
      <c r="D4" s="66"/>
      <c r="E4" s="65"/>
      <c r="F4" s="66"/>
    </row>
    <row r="5" spans="2:6" ht="60" x14ac:dyDescent="0.25">
      <c r="B5" s="67" t="s">
        <v>0</v>
      </c>
      <c r="C5" s="68" t="s">
        <v>141</v>
      </c>
      <c r="D5" s="69" t="s">
        <v>142</v>
      </c>
      <c r="E5" s="68" t="s">
        <v>143</v>
      </c>
      <c r="F5" s="70" t="s">
        <v>144</v>
      </c>
    </row>
    <row r="6" spans="2:6" x14ac:dyDescent="0.25">
      <c r="B6" s="71" t="s">
        <v>145</v>
      </c>
      <c r="C6" s="72">
        <f>+DSCR!C24</f>
        <v>2.0523118050409073</v>
      </c>
      <c r="D6" s="73">
        <f>+ISCR!C15</f>
        <v>5.539323382856951</v>
      </c>
      <c r="E6" s="74">
        <v>1</v>
      </c>
      <c r="F6" s="66">
        <v>1.5</v>
      </c>
    </row>
    <row r="7" spans="2:6" x14ac:dyDescent="0.25">
      <c r="B7" s="75" t="s">
        <v>147</v>
      </c>
      <c r="C7" s="76">
        <v>3.66</v>
      </c>
      <c r="D7" s="77">
        <v>10.41</v>
      </c>
      <c r="E7" s="76">
        <v>1</v>
      </c>
      <c r="F7" s="66">
        <v>1.5</v>
      </c>
    </row>
    <row r="8" spans="2:6" x14ac:dyDescent="0.25">
      <c r="B8" s="75" t="s">
        <v>148</v>
      </c>
      <c r="C8" s="76">
        <v>2.58</v>
      </c>
      <c r="D8" s="77">
        <v>7.14</v>
      </c>
      <c r="E8" s="76">
        <v>1</v>
      </c>
      <c r="F8" s="66">
        <v>1.5</v>
      </c>
    </row>
    <row r="9" spans="2:6" x14ac:dyDescent="0.25">
      <c r="B9" s="75" t="s">
        <v>146</v>
      </c>
      <c r="C9" s="76">
        <v>1.95</v>
      </c>
      <c r="D9" s="77">
        <v>5.0599999999999996</v>
      </c>
      <c r="E9" s="76">
        <v>1</v>
      </c>
      <c r="F9" s="66"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PL</vt:lpstr>
      <vt:lpstr>BS</vt:lpstr>
      <vt:lpstr>cash Flow</vt:lpstr>
      <vt:lpstr>DSCR</vt:lpstr>
      <vt:lpstr>ISCR</vt:lpstr>
      <vt:lpstr>Ratio</vt:lpstr>
      <vt:lpstr>Sensitivity Analysis</vt:lpstr>
      <vt:lpstr>BS!Print_Area</vt:lpstr>
      <vt:lpstr>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2025-01-01T12:43:20Z</dcterms:modified>
</cp:coreProperties>
</file>