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O15" i="1"/>
  <c r="O23" i="1" s="1"/>
  <c r="P13" i="1"/>
  <c r="O21" i="1" s="1"/>
  <c r="T8" i="1"/>
  <c r="T7" i="1"/>
  <c r="H7" i="1"/>
  <c r="J7" i="1" s="1"/>
  <c r="G7" i="1"/>
  <c r="H6" i="1"/>
  <c r="J6" i="1" s="1"/>
  <c r="G6" i="1"/>
  <c r="P5" i="1"/>
  <c r="P6" i="1" s="1"/>
  <c r="P8" i="1" s="1"/>
  <c r="G5" i="1"/>
  <c r="H5" i="1" s="1"/>
  <c r="J5" i="1" s="1"/>
  <c r="T4" i="1"/>
  <c r="R4" i="1"/>
  <c r="Q4" i="1"/>
  <c r="G4" i="1"/>
  <c r="H4" i="1" s="1"/>
  <c r="J4" i="1" s="1"/>
  <c r="Q3" i="1"/>
  <c r="O19" i="1" l="1"/>
  <c r="Q5" i="1"/>
  <c r="O16" i="1"/>
</calcChain>
</file>

<file path=xl/sharedStrings.xml><?xml version="1.0" encoding="utf-8"?>
<sst xmlns="http://schemas.openxmlformats.org/spreadsheetml/2006/main" count="11" uniqueCount="11">
  <si>
    <t>Carpet</t>
  </si>
  <si>
    <t>Excl. Bal</t>
  </si>
  <si>
    <t>Total</t>
  </si>
  <si>
    <t>Total Carpet</t>
  </si>
  <si>
    <t>Rate</t>
  </si>
  <si>
    <t>FMV</t>
  </si>
  <si>
    <t>RV</t>
  </si>
  <si>
    <t>DV</t>
  </si>
  <si>
    <t>Insurable</t>
  </si>
  <si>
    <t>Guideline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</si>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</sst>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43" fontId="1" fillId="0" borderId="0" xfId="1" applyFont="1"/>
    <xf numFmtId="0" fontId="2" fillId="0" borderId="0" xfId="0" applyFont="1"/>
    <xf numFmtId="43" fontId="2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T23"/>
  <sheetViews>
    <sheetView tabSelected="1" workbookViewId="0">
      <selection activeCell="P1" sqref="P1:P1048576"/>
    </sheetView>
  </sheetViews>
  <sheetFormatPr defaultRowHeight="15" x14ac:dyDescent="0.25"/>
  <cols>
    <col min="15" max="15" width="12.5703125" bestFit="1" customWidth="1"/>
  </cols>
  <sheetData>
    <row r="3" spans="5:20" x14ac:dyDescent="0.25">
      <c r="O3" t="s">
        <v>0</v>
      </c>
      <c r="P3">
        <v>50.82</v>
      </c>
      <c r="Q3">
        <f>P3*10.764</f>
        <v>547.02647999999999</v>
      </c>
      <c r="R3">
        <v>61.862000000000002</v>
      </c>
      <c r="T3">
        <v>547</v>
      </c>
    </row>
    <row r="4" spans="5:20" x14ac:dyDescent="0.25">
      <c r="E4" s="1">
        <v>76.438000000000002</v>
      </c>
      <c r="F4" s="1">
        <v>6.2919999999999998</v>
      </c>
      <c r="G4" s="1">
        <f>SUM(E4:F4)</f>
        <v>82.73</v>
      </c>
      <c r="H4" s="1">
        <f>G4*10.764</f>
        <v>890.50572</v>
      </c>
      <c r="I4" s="1">
        <v>12191518</v>
      </c>
      <c r="J4" s="1">
        <f>I4/H4</f>
        <v>13690.555519396326</v>
      </c>
      <c r="O4" t="s">
        <v>1</v>
      </c>
      <c r="P4">
        <v>5.96</v>
      </c>
      <c r="Q4">
        <f>P4*10.764</f>
        <v>64.153439999999989</v>
      </c>
      <c r="R4">
        <f>R3*10.764</f>
        <v>665.88256799999999</v>
      </c>
      <c r="T4">
        <f>T3*1.1+64</f>
        <v>665.7</v>
      </c>
    </row>
    <row r="5" spans="5:20" x14ac:dyDescent="0.25">
      <c r="E5">
        <v>36.19</v>
      </c>
      <c r="F5">
        <v>3.74</v>
      </c>
      <c r="G5">
        <f t="shared" ref="G5" si="0">SUM(E5:F5)</f>
        <v>39.93</v>
      </c>
      <c r="H5">
        <f t="shared" ref="H5" si="1">G5*10.764</f>
        <v>429.80651999999998</v>
      </c>
      <c r="I5">
        <v>4800000</v>
      </c>
      <c r="J5">
        <f t="shared" ref="J5:J7" si="2">I5/H5</f>
        <v>11167.815695304018</v>
      </c>
      <c r="O5" t="s">
        <v>2</v>
      </c>
      <c r="P5">
        <f>SUM(P3:P4)</f>
        <v>56.78</v>
      </c>
      <c r="Q5">
        <f>P5*10.764</f>
        <v>611.17991999999992</v>
      </c>
    </row>
    <row r="6" spans="5:20" x14ac:dyDescent="0.25">
      <c r="E6" s="1">
        <v>76.438000000000002</v>
      </c>
      <c r="F6" s="1">
        <v>6.2919999999999998</v>
      </c>
      <c r="G6" s="1">
        <f>SUM(E6:F6)</f>
        <v>82.73</v>
      </c>
      <c r="H6" s="1">
        <f>G6*10.764</f>
        <v>890.50572</v>
      </c>
      <c r="I6" s="1">
        <v>11387946</v>
      </c>
      <c r="J6" s="1">
        <f>I6/H6</f>
        <v>12788.178384749735</v>
      </c>
      <c r="P6">
        <f>P5*10.764</f>
        <v>611.17991999999992</v>
      </c>
      <c r="T6">
        <v>26620</v>
      </c>
    </row>
    <row r="7" spans="5:20" x14ac:dyDescent="0.25">
      <c r="E7" s="1">
        <v>76.438000000000002</v>
      </c>
      <c r="F7" s="1">
        <v>6.2919999999999998</v>
      </c>
      <c r="G7" s="1">
        <f>SUM(E7:F7)</f>
        <v>82.73</v>
      </c>
      <c r="H7" s="1">
        <f>G7*10.764</f>
        <v>890.50572</v>
      </c>
      <c r="I7" s="1">
        <v>12012946</v>
      </c>
      <c r="J7" s="1">
        <f t="shared" si="2"/>
        <v>13490.026768160456</v>
      </c>
      <c r="P7">
        <v>7548661</v>
      </c>
      <c r="T7">
        <f>T6/100*115</f>
        <v>30613</v>
      </c>
    </row>
    <row r="8" spans="5:20" x14ac:dyDescent="0.25">
      <c r="P8">
        <f>P7/P6</f>
        <v>12350.963690037463</v>
      </c>
      <c r="T8">
        <f>T7/10.764</f>
        <v>2844.0170940170942</v>
      </c>
    </row>
    <row r="13" spans="5:20" x14ac:dyDescent="0.25">
      <c r="N13" t="s">
        <v>3</v>
      </c>
      <c r="O13">
        <v>611</v>
      </c>
      <c r="P13">
        <f>O13*1.1</f>
        <v>672.1</v>
      </c>
    </row>
    <row r="14" spans="5:20" x14ac:dyDescent="0.25">
      <c r="N14" t="s">
        <v>4</v>
      </c>
      <c r="O14" s="2">
        <v>13500</v>
      </c>
    </row>
    <row r="15" spans="5:20" x14ac:dyDescent="0.25">
      <c r="N15" s="3" t="s">
        <v>5</v>
      </c>
      <c r="O15" s="4">
        <f>O14*O13</f>
        <v>8248500</v>
      </c>
    </row>
    <row r="16" spans="5:20" x14ac:dyDescent="0.25">
      <c r="N16" t="s">
        <v>6</v>
      </c>
      <c r="O16" s="5">
        <f>O15*98%</f>
        <v>8083530</v>
      </c>
    </row>
    <row r="17" spans="14:15" x14ac:dyDescent="0.25">
      <c r="N17" t="s">
        <v>7</v>
      </c>
      <c r="O17" s="5">
        <f>O15*80%</f>
        <v>6598800</v>
      </c>
    </row>
    <row r="19" spans="14:15" x14ac:dyDescent="0.25">
      <c r="N19" t="s">
        <v>8</v>
      </c>
      <c r="O19" s="2">
        <f>P13*2700</f>
        <v>1814670</v>
      </c>
    </row>
    <row r="20" spans="14:15" x14ac:dyDescent="0.25">
      <c r="O20" s="2"/>
    </row>
    <row r="21" spans="14:15" x14ac:dyDescent="0.25">
      <c r="N21" t="s">
        <v>9</v>
      </c>
      <c r="O21" s="2">
        <f>P13*2800</f>
        <v>1881880</v>
      </c>
    </row>
    <row r="22" spans="14:15" x14ac:dyDescent="0.25">
      <c r="O22" s="2"/>
    </row>
    <row r="23" spans="14:15" x14ac:dyDescent="0.25">
      <c r="N23" t="s">
        <v>10</v>
      </c>
      <c r="O23" s="2">
        <f>O15*0.025/12</f>
        <v>17184.375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2024-12-19T05:03:34Z</dcterms:modified>
</cp:coreProperties>
</file>