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3AF4D81B-8B63-4650-9EF0-207DF441EF3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7" sheetId="10" r:id="rId3"/>
    <sheet name="Sheet3" sheetId="6" r:id="rId4"/>
    <sheet name="Sheet4" sheetId="7" r:id="rId5"/>
    <sheet name="Sheet5" sheetId="8" r:id="rId6"/>
    <sheet name="Sheet6" sheetId="9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8" i="1" l="1"/>
  <c r="E38" i="1"/>
  <c r="A38" i="1"/>
  <c r="E37" i="1"/>
  <c r="D37" i="1"/>
  <c r="A37" i="1"/>
  <c r="E7" i="1" l="1"/>
  <c r="F12" i="1"/>
  <c r="E5" i="1"/>
  <c r="C29" i="1"/>
  <c r="C28" i="1"/>
  <c r="C27" i="1"/>
  <c r="A36" i="1"/>
  <c r="E35" i="1"/>
  <c r="D35" i="1"/>
  <c r="B20" i="1"/>
  <c r="J9" i="1"/>
  <c r="C40" i="1" l="1"/>
  <c r="C39" i="1"/>
  <c r="C38" i="1"/>
  <c r="B10" i="1" l="1"/>
  <c r="B11" i="1" s="1"/>
  <c r="B8" i="1"/>
  <c r="B6" i="1"/>
  <c r="B5" i="1"/>
  <c r="B14" i="1" s="1"/>
  <c r="B12" i="1" l="1"/>
  <c r="B13" i="1" s="1"/>
  <c r="B15" i="1" s="1"/>
  <c r="F36" i="1" l="1"/>
  <c r="F35" i="1"/>
  <c r="B17" i="1"/>
  <c r="C37" i="1"/>
  <c r="C36" i="1"/>
  <c r="C35" i="1"/>
  <c r="B21" i="1" l="1"/>
  <c r="B18" i="1"/>
  <c r="B19" i="1"/>
  <c r="I31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<sst xmlns="http://schemas.openxmlformats.org/spreadsheetml/2006/main" count="29" uniqueCount="27">
  <si>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</si>
  <si>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</si>
  <si>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</si>
  <si>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</si>
  <si>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</si>
  <si>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</si>
  <si>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</si>
  <si>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</si>
  <si>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</si>
  <si>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</si>
  <si>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</si>
  <si>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</si>
  <si>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</si>
  <si>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</si>
  <si>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</si>
  <si>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</si>
  <si>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</si>
  <si>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</si>
  <si>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</si>
  <si>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</si>
  <si>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</si>
  <si>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</si>
  <si>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</si>
  <si>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DV</t>
  </si>
  <si>
    <t>Measurement carpet</t>
  </si>
  <si>
    <t>Built up area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</si>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</sst>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0" fillId="0" borderId="1" xfId="0" applyBorder="1"/>
    <xf numFmtId="43" fontId="0" fillId="0" borderId="1" xfId="0" applyNumberFormat="1" applyBorder="1"/>
    <xf numFmtId="0" fontId="8" fillId="0" borderId="0" xfId="2" applyFill="1" applyBorder="1" applyAlignment="1" applyProtection="1"/>
    <xf numFmtId="43" fontId="0" fillId="0" borderId="4" xfId="0" applyNumberForma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0" fontId="10" fillId="0" borderId="1" xfId="0" applyFont="1" applyBorder="1"/>
    <xf numFmtId="0" fontId="7" fillId="0" borderId="0" xfId="0" applyFont="1"/>
    <xf numFmtId="43" fontId="10" fillId="0" borderId="1" xfId="0" applyNumberFormat="1" applyFont="1" applyBorder="1"/>
    <xf numFmtId="43" fontId="3" fillId="0" borderId="0" xfId="1" applyFont="1" applyFill="1" applyBorder="1"/>
    <xf numFmtId="0" fontId="10" fillId="0" borderId="1" xfId="1" applyNumberFormat="1" applyFont="1" applyFill="1" applyBorder="1"/>
    <xf numFmtId="43" fontId="5" fillId="0" borderId="0" xfId="0" applyNumberFormat="1" applyFont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12" fillId="0" borderId="1" xfId="0" applyFont="1" applyBorder="1"/>
    <xf numFmtId="43" fontId="12" fillId="0" borderId="1" xfId="0" applyNumberFormat="1" applyFont="1" applyBorder="1"/>
    <xf numFmtId="43" fontId="13" fillId="0" borderId="0" xfId="0" applyNumberFormat="1" applyFont="1"/>
    <xf numFmtId="43" fontId="7" fillId="0" borderId="0" xfId="0" applyNumberFormat="1" applyFont="1"/>
    <xf numFmtId="0" fontId="7" fillId="0" borderId="1" xfId="0" applyFont="1" applyBorder="1"/>
    <xf numFmtId="0" fontId="0" fillId="0" borderId="4" xfId="0" applyBorder="1"/>
    <xf numFmtId="43" fontId="0" fillId="0" borderId="0" xfId="0" applyNumberFormat="1" applyFill="1" applyBorder="1"/>
    <xf numFmtId="0" fontId="0" fillId="0" borderId="1" xfId="0" applyFill="1" applyBorder="1"/>
    <xf numFmtId="0" fontId="7" fillId="0" borderId="1" xfId="0" applyFont="1" applyFill="1" applyBorder="1"/>
    <xf numFmtId="0" fontId="0" fillId="0" borderId="0" xfId="0" applyFill="1"/>
    <xf numFmtId="0" fontId="0" fillId="0" borderId="2" xfId="0" applyFill="1" applyBorder="1"/>
    <xf numFmtId="0" fontId="0" fillId="0" borderId="3" xfId="0" applyFill="1" applyBorder="1"/>
    <xf numFmtId="0" fontId="10" fillId="0" borderId="1" xfId="0" applyFont="1" applyFill="1" applyBorder="1"/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horizontal="center"/>
    </xf>
    <xf numFmtId="0" fontId="7" fillId="0" borderId="0" xfId="0" applyFont="1" applyFill="1"/>
    <xf numFmtId="43" fontId="10" fillId="0" borderId="1" xfId="0" applyNumberFormat="1" applyFont="1" applyFill="1" applyBorder="1"/>
    <xf numFmtId="0" fontId="5" fillId="0" borderId="0" xfId="0" applyFont="1" applyFill="1"/>
    <xf numFmtId="43" fontId="5" fillId="0" borderId="0" xfId="0" applyNumberFormat="1" applyFont="1" applyFill="1"/>
    <xf numFmtId="43" fontId="9" fillId="0" borderId="0" xfId="0" applyNumberFormat="1" applyFont="1" applyFill="1"/>
    <xf numFmtId="0" fontId="0" fillId="0" borderId="0" xfId="0" applyFont="1" applyFill="1"/>
    <xf numFmtId="43" fontId="14" fillId="0" borderId="1" xfId="1" applyFont="1" applyFill="1" applyBorder="1"/>
    <xf numFmtId="43" fontId="1" fillId="0" borderId="0" xfId="1" applyFont="1" applyFill="1" applyBorder="1"/>
    <xf numFmtId="164" fontId="1" fillId="0" borderId="0" xfId="1" applyNumberFormat="1" applyFont="1" applyFill="1" applyBorder="1"/>
    <xf numFmtId="43" fontId="0" fillId="0" borderId="0" xfId="0" applyNumberFormat="1" applyFont="1" applyFill="1"/>
    <xf numFmtId="43" fontId="1" fillId="0" borderId="0" xfId="1" applyFont="1" applyFill="1"/>
    <xf numFmtId="2" fontId="1" fillId="0" borderId="0" xfId="1" applyNumberFormat="1" applyFont="1" applyFill="1" applyBorder="1"/>
    <xf numFmtId="43" fontId="0" fillId="0" borderId="0" xfId="0" applyNumberFormat="1" applyFont="1"/>
    <xf numFmtId="0" fontId="0" fillId="0" borderId="0" xfId="0" applyFont="1"/>
    <xf numFmtId="0" fontId="10" fillId="0" borderId="1" xfId="0" applyFont="1" applyFill="1" applyBorder="1" applyAlignment="1">
      <alignment wrapText="1"/>
    </xf>
    <xf numFmtId="10" fontId="10" fillId="0" borderId="1" xfId="0" applyNumberFormat="1" applyFont="1" applyFill="1" applyBorder="1"/>
    <xf numFmtId="43" fontId="4" fillId="0" borderId="1" xfId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28</xdr:col>
      <xdr:colOff>163139</xdr:colOff>
      <xdr:row>44</xdr:row>
      <xdr:rowOff>86907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93129E-5AE6-47C9-903F-5163AF2E6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8697539" cy="8468907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0</xdr:row>
      <xdr:rowOff>0</xdr:rowOff>
    </xdr:from>
    <xdr:to>
      <xdr:col>43</xdr:col>
      <xdr:colOff>125033</xdr:colOff>
      <xdr:row>44</xdr:row>
      <xdr:rowOff>96433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C3E20C7-6773-456B-9486-F244E05F9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8400" y="0"/>
          <a:ext cx="8659433" cy="8478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77402</xdr:colOff>
      <xdr:row>44</xdr:row>
      <xdr:rowOff>125012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B235F6-3656-4F56-B248-794743C45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1802" cy="8507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123825</xdr:colOff>
      <xdr:row>31</xdr:row>
      <xdr:rowOff>114300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6DB76CCB-B3D1-4DE9-9287-82A33EBD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29425" cy="6019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17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31"/>
      <c r="B1" s="32"/>
      <c r="C1" s="31"/>
      <c r="D1" s="33"/>
      <c r="E1" s="34"/>
      <c r="F1" s="35"/>
      <c r="G1" s="35"/>
    </row>
    <row r="2" spans="1:13" ht="16.5" x14ac:dyDescent="0.3">
      <c r="A2" s="36"/>
      <c r="B2" s="37"/>
      <c r="C2" s="38"/>
      <c r="D2" s="39"/>
      <c r="E2" s="44" t="s">
        <v>13</v>
      </c>
      <c r="F2" s="44"/>
      <c r="G2" s="44"/>
    </row>
    <row r="3" spans="1:13" ht="16.5" x14ac:dyDescent="0.3">
      <c r="A3" s="36" t="s">
        <v>0</v>
      </c>
      <c r="B3" s="23">
        <v>25300</v>
      </c>
      <c r="C3" s="40"/>
      <c r="D3" s="45"/>
      <c r="E3" s="45">
        <v>1989</v>
      </c>
      <c r="F3" s="19">
        <v>2024</v>
      </c>
      <c r="G3" s="46">
        <f>F3-E3</f>
        <v>35</v>
      </c>
      <c r="L3" s="1"/>
      <c r="M3" s="2"/>
    </row>
    <row r="4" spans="1:13" ht="33" x14ac:dyDescent="0.3">
      <c r="A4" s="53" t="s">
        <v>1</v>
      </c>
      <c r="B4" s="23">
        <v>2700</v>
      </c>
      <c r="C4" s="40"/>
      <c r="D4" s="45"/>
      <c r="E4" s="45" t="s">
        <v>22</v>
      </c>
      <c r="F4" s="19" t="s">
        <v>25</v>
      </c>
      <c r="G4" s="46"/>
      <c r="K4" s="15"/>
      <c r="L4" s="1"/>
      <c r="M4" s="2"/>
    </row>
    <row r="5" spans="1:13" ht="16.5" x14ac:dyDescent="0.3">
      <c r="A5" s="36" t="s">
        <v>2</v>
      </c>
      <c r="B5" s="23">
        <f>B3-B4</f>
        <v>22600</v>
      </c>
      <c r="C5" s="40"/>
      <c r="D5" s="45"/>
      <c r="E5" s="55">
        <f>F5/1.2</f>
        <v>804.16666666666674</v>
      </c>
      <c r="F5" s="44">
        <v>965</v>
      </c>
      <c r="G5" s="47"/>
      <c r="L5" s="1"/>
      <c r="M5" s="2"/>
    </row>
    <row r="6" spans="1:13" ht="16.5" x14ac:dyDescent="0.3">
      <c r="A6" s="36" t="s">
        <v>3</v>
      </c>
      <c r="B6" s="23">
        <f>B4</f>
        <v>2700</v>
      </c>
      <c r="C6" s="40"/>
      <c r="D6" s="45"/>
      <c r="E6" s="45">
        <v>30000</v>
      </c>
      <c r="F6" s="48"/>
      <c r="G6" s="48"/>
      <c r="H6" s="10"/>
      <c r="I6" s="10"/>
      <c r="L6" s="1"/>
      <c r="M6" s="2"/>
    </row>
    <row r="7" spans="1:13" ht="16.5" x14ac:dyDescent="0.3">
      <c r="A7" s="36" t="s">
        <v>4</v>
      </c>
      <c r="B7" s="36">
        <v>35</v>
      </c>
      <c r="C7" s="20"/>
      <c r="D7" s="45"/>
      <c r="E7" s="45">
        <f>E6*E5</f>
        <v>24125000.000000004</v>
      </c>
      <c r="F7" s="44"/>
      <c r="G7" s="41"/>
      <c r="H7" s="10"/>
      <c r="I7" s="10"/>
      <c r="L7" s="11"/>
      <c r="M7" s="12"/>
    </row>
    <row r="8" spans="1:13" ht="16.5" x14ac:dyDescent="0.3">
      <c r="A8" s="36" t="s">
        <v>5</v>
      </c>
      <c r="B8" s="36">
        <f>B9-B7</f>
        <v>25</v>
      </c>
      <c r="C8" s="20"/>
      <c r="D8" s="45"/>
      <c r="E8" s="45"/>
      <c r="F8" s="42"/>
      <c r="G8" s="42"/>
      <c r="H8" s="10"/>
      <c r="I8" s="10"/>
      <c r="L8" s="11"/>
      <c r="M8" s="12"/>
    </row>
    <row r="9" spans="1:13" ht="16.5" x14ac:dyDescent="0.3">
      <c r="A9" s="36" t="s">
        <v>6</v>
      </c>
      <c r="B9" s="36">
        <v>60</v>
      </c>
      <c r="C9" s="20"/>
      <c r="D9" s="45"/>
      <c r="E9" s="45"/>
      <c r="F9" s="48"/>
      <c r="G9" s="42"/>
      <c r="H9" s="10"/>
      <c r="I9" s="10"/>
      <c r="J9" s="13">
        <f>2021-33</f>
        <v>1988</v>
      </c>
      <c r="K9" s="13"/>
      <c r="L9" s="9"/>
      <c r="M9" s="12"/>
    </row>
    <row r="10" spans="1:13" ht="33" x14ac:dyDescent="0.3">
      <c r="A10" s="53" t="s">
        <v>7</v>
      </c>
      <c r="B10" s="36">
        <f>90*B7/B9</f>
        <v>52.5</v>
      </c>
      <c r="C10" s="20"/>
      <c r="D10" s="49"/>
      <c r="E10" s="44"/>
      <c r="F10" s="43"/>
      <c r="G10" s="42"/>
      <c r="H10" s="10"/>
      <c r="I10" s="10"/>
      <c r="J10" s="13"/>
      <c r="K10" s="13"/>
      <c r="L10" s="9"/>
      <c r="M10" s="12"/>
    </row>
    <row r="11" spans="1:13" ht="16.5" x14ac:dyDescent="0.3">
      <c r="A11" s="36"/>
      <c r="B11" s="54">
        <f>B10%</f>
        <v>0.52500000000000002</v>
      </c>
      <c r="C11" s="22"/>
      <c r="D11" s="50"/>
      <c r="E11" s="44" t="s">
        <v>24</v>
      </c>
      <c r="F11" s="44"/>
      <c r="G11" s="42"/>
      <c r="H11" s="10"/>
      <c r="I11" s="10"/>
      <c r="J11" s="13"/>
      <c r="K11" s="13"/>
      <c r="L11" s="9"/>
      <c r="M11" s="14"/>
    </row>
    <row r="12" spans="1:13" ht="16.5" x14ac:dyDescent="0.3">
      <c r="A12" s="36" t="s">
        <v>8</v>
      </c>
      <c r="B12" s="23">
        <f>B6*B11</f>
        <v>1417.5</v>
      </c>
      <c r="C12" s="23"/>
      <c r="D12" s="46"/>
      <c r="E12" s="44">
        <v>847</v>
      </c>
      <c r="F12" s="44">
        <f>251+46+82+236+32+38+130+32</f>
        <v>847</v>
      </c>
      <c r="G12" s="42"/>
      <c r="H12" s="10"/>
      <c r="I12" s="10"/>
      <c r="J12" s="13"/>
      <c r="K12" s="13"/>
      <c r="L12" s="9"/>
      <c r="M12" s="2"/>
    </row>
    <row r="13" spans="1:13" ht="16.5" x14ac:dyDescent="0.3">
      <c r="A13" s="36" t="s">
        <v>9</v>
      </c>
      <c r="B13" s="23">
        <f>B6-B12</f>
        <v>1282.5</v>
      </c>
      <c r="C13" s="23"/>
      <c r="D13" s="46"/>
      <c r="E13" s="44"/>
      <c r="F13" s="44"/>
      <c r="G13" s="42"/>
      <c r="H13" s="10"/>
      <c r="I13" s="10"/>
      <c r="J13" s="13"/>
      <c r="K13" s="13"/>
      <c r="L13" s="9"/>
      <c r="M13" s="2"/>
    </row>
    <row r="14" spans="1:13" ht="16.5" x14ac:dyDescent="0.3">
      <c r="A14" s="36" t="s">
        <v>2</v>
      </c>
      <c r="B14" s="23">
        <f>B5</f>
        <v>22600</v>
      </c>
      <c r="C14" s="40"/>
      <c r="D14" s="48"/>
      <c r="E14" s="44"/>
      <c r="F14" s="44"/>
      <c r="G14" s="42"/>
      <c r="H14" s="10"/>
      <c r="I14" s="10"/>
      <c r="J14" s="13"/>
      <c r="K14" s="13"/>
      <c r="L14" s="9"/>
      <c r="M14" s="2"/>
    </row>
    <row r="15" spans="1:13" ht="16.5" x14ac:dyDescent="0.3">
      <c r="A15" s="16" t="s">
        <v>10</v>
      </c>
      <c r="B15" s="23">
        <f>B14+B13</f>
        <v>23882.5</v>
      </c>
      <c r="C15" s="18"/>
      <c r="D15" s="51"/>
      <c r="E15" s="52"/>
      <c r="F15" s="52"/>
      <c r="G15" s="21"/>
      <c r="H15" s="13"/>
      <c r="I15" s="13"/>
      <c r="J15" s="13"/>
      <c r="K15" s="13"/>
      <c r="L15" s="9"/>
      <c r="M15" s="2"/>
    </row>
    <row r="16" spans="1:13" ht="16.5" x14ac:dyDescent="0.3">
      <c r="A16" s="16" t="s">
        <v>21</v>
      </c>
      <c r="B16" s="24">
        <v>965</v>
      </c>
      <c r="C16" s="24"/>
      <c r="D16" s="4"/>
      <c r="E16" s="3"/>
      <c r="F16" s="3"/>
      <c r="G16" s="3"/>
      <c r="H16" s="4"/>
      <c r="M16" s="12"/>
    </row>
    <row r="17" spans="1:14" ht="16.5" x14ac:dyDescent="0.3">
      <c r="A17" s="24" t="s">
        <v>11</v>
      </c>
      <c r="B17" s="25">
        <f>B16*B15</f>
        <v>23046612.5</v>
      </c>
      <c r="C17" s="25"/>
      <c r="D17" s="4"/>
      <c r="E17" s="3"/>
      <c r="F17" s="26"/>
      <c r="G17" s="3"/>
      <c r="H17" s="4"/>
      <c r="M17" s="3"/>
      <c r="N17" s="4"/>
    </row>
    <row r="18" spans="1:14" ht="16.5" x14ac:dyDescent="0.3">
      <c r="A18" s="24" t="s">
        <v>26</v>
      </c>
      <c r="B18" s="25">
        <f>B17*0.9</f>
        <v>20741951.25</v>
      </c>
      <c r="C18" s="25"/>
      <c r="D18" s="4"/>
      <c r="E18" s="3"/>
      <c r="F18" s="26"/>
      <c r="G18" s="3"/>
      <c r="H18" s="4"/>
      <c r="M18" s="3"/>
      <c r="N18" s="4"/>
    </row>
    <row r="19" spans="1:14" ht="16.5" x14ac:dyDescent="0.3">
      <c r="A19" s="24" t="s">
        <v>23</v>
      </c>
      <c r="B19" s="25">
        <f>B17*0.8</f>
        <v>18437290</v>
      </c>
      <c r="C19" s="25"/>
      <c r="D19" s="4"/>
      <c r="E19" s="3"/>
      <c r="F19" s="26"/>
      <c r="G19" s="3"/>
      <c r="H19" s="4"/>
      <c r="M19" s="3"/>
      <c r="N19" s="4"/>
    </row>
    <row r="20" spans="1:14" ht="16.5" x14ac:dyDescent="0.3">
      <c r="A20" s="24" t="s">
        <v>12</v>
      </c>
      <c r="B20" s="25">
        <f>965*B4</f>
        <v>2605500</v>
      </c>
      <c r="C20" s="25"/>
      <c r="D20" s="4"/>
      <c r="E20" s="4"/>
      <c r="F20" s="3"/>
    </row>
    <row r="21" spans="1:14" ht="16.5" x14ac:dyDescent="0.3">
      <c r="A21" s="24" t="s">
        <v>16</v>
      </c>
      <c r="B21" s="25">
        <f>B17*0.03/12</f>
        <v>57616.53125</v>
      </c>
      <c r="C21" s="25"/>
      <c r="D21" s="4"/>
      <c r="E21" s="4"/>
      <c r="F21" s="3"/>
    </row>
    <row r="22" spans="1:14" x14ac:dyDescent="0.25">
      <c r="A22" s="52"/>
      <c r="B22" s="51"/>
      <c r="C22" s="52"/>
    </row>
    <row r="23" spans="1:14" x14ac:dyDescent="0.25">
      <c r="B23" s="27"/>
    </row>
    <row r="25" spans="1:14" x14ac:dyDescent="0.25">
      <c r="C25" t="s">
        <v>14</v>
      </c>
    </row>
    <row r="26" spans="1:14" x14ac:dyDescent="0.25">
      <c r="B26" s="28" t="s">
        <v>15</v>
      </c>
      <c r="C26" s="5" t="s">
        <v>20</v>
      </c>
      <c r="D26" s="5"/>
      <c r="E26" s="5" t="s">
        <v>11</v>
      </c>
      <c r="F26" s="5" t="s">
        <v>17</v>
      </c>
      <c r="G26" s="5" t="s">
        <v>18</v>
      </c>
      <c r="H26" s="5" t="s">
        <v>19</v>
      </c>
      <c r="I26" s="5"/>
    </row>
    <row r="27" spans="1:14" ht="17.25" x14ac:dyDescent="0.3">
      <c r="B27" s="28">
        <v>788</v>
      </c>
      <c r="C27" s="5">
        <f>B27*1.2</f>
        <v>945.59999999999991</v>
      </c>
      <c r="D27" s="5"/>
      <c r="E27" s="5">
        <v>21000000</v>
      </c>
      <c r="F27" s="6">
        <f t="shared" ref="F27:F33" si="0">E27/B27</f>
        <v>26649.746192893403</v>
      </c>
      <c r="G27" s="6">
        <f>E27/C27</f>
        <v>22208.121827411171</v>
      </c>
      <c r="H27" s="6" t="e">
        <f>E27/#REF!</f>
        <v>#REF!</v>
      </c>
      <c r="I27" s="5">
        <f>C27/B27</f>
        <v>1.2</v>
      </c>
      <c r="J27" s="7"/>
    </row>
    <row r="28" spans="1:14" ht="17.25" x14ac:dyDescent="0.3">
      <c r="B28" s="28">
        <v>782</v>
      </c>
      <c r="C28" s="5">
        <f>B28*1.2</f>
        <v>938.4</v>
      </c>
      <c r="D28" s="5"/>
      <c r="E28" s="5">
        <v>27000000</v>
      </c>
      <c r="F28" s="6">
        <f t="shared" si="0"/>
        <v>34526.854219948851</v>
      </c>
      <c r="G28" s="6">
        <f>E28/C28</f>
        <v>28772.378516624041</v>
      </c>
      <c r="H28" s="6" t="e">
        <f>E28/#REF!</f>
        <v>#REF!</v>
      </c>
      <c r="I28" s="5">
        <f>C28/B28</f>
        <v>1.2</v>
      </c>
      <c r="J28" s="7"/>
    </row>
    <row r="29" spans="1:14" x14ac:dyDescent="0.25">
      <c r="B29" s="28">
        <v>812</v>
      </c>
      <c r="C29" s="5">
        <f>B29*1.2</f>
        <v>974.4</v>
      </c>
      <c r="D29" s="5"/>
      <c r="E29" s="6">
        <v>27000000</v>
      </c>
      <c r="F29" s="6">
        <f t="shared" si="0"/>
        <v>33251.231527093594</v>
      </c>
      <c r="G29" s="6">
        <f t="shared" ref="G29:G33" si="1">E29/C29</f>
        <v>27709.35960591133</v>
      </c>
      <c r="H29" s="6" t="e">
        <f>E29/#REF!</f>
        <v>#REF!</v>
      </c>
      <c r="I29" s="5"/>
    </row>
    <row r="30" spans="1:14" x14ac:dyDescent="0.25">
      <c r="B30" s="28"/>
      <c r="C30" s="5"/>
      <c r="D30" s="5"/>
      <c r="E30" s="6"/>
      <c r="F30" s="6" t="e">
        <f t="shared" si="0"/>
        <v>#DIV/0!</v>
      </c>
      <c r="G30" s="6" t="e">
        <f t="shared" si="1"/>
        <v>#DIV/0!</v>
      </c>
      <c r="H30" s="6" t="e">
        <f>E30/#REF!</f>
        <v>#REF!</v>
      </c>
      <c r="I30" s="5" t="e">
        <f>#REF!/B30</f>
        <v>#REF!</v>
      </c>
    </row>
    <row r="31" spans="1:14" x14ac:dyDescent="0.25">
      <c r="B31" s="28"/>
      <c r="C31" s="29"/>
      <c r="E31" s="8"/>
      <c r="F31" s="8" t="e">
        <f t="shared" si="0"/>
        <v>#DIV/0!</v>
      </c>
      <c r="G31" s="6" t="e">
        <f t="shared" si="1"/>
        <v>#DIV/0!</v>
      </c>
      <c r="H31" s="8" t="e">
        <f>E31/#REF!</f>
        <v>#REF!</v>
      </c>
      <c r="I31" s="5" t="e">
        <f>C31/B31</f>
        <v>#DIV/0!</v>
      </c>
    </row>
    <row r="32" spans="1:14" x14ac:dyDescent="0.25">
      <c r="E32" s="8"/>
      <c r="F32" s="8" t="e">
        <f t="shared" si="0"/>
        <v>#DIV/0!</v>
      </c>
      <c r="G32" s="8" t="e">
        <f t="shared" si="1"/>
        <v>#DIV/0!</v>
      </c>
      <c r="H32" s="8" t="e">
        <f>E32/#REF!</f>
        <v>#REF!</v>
      </c>
      <c r="I32" t="e">
        <f>#REF!/B32</f>
        <v>#REF!</v>
      </c>
    </row>
    <row r="33" spans="1:8" x14ac:dyDescent="0.25">
      <c r="E33" s="29"/>
      <c r="F33" s="8" t="e">
        <f t="shared" si="0"/>
        <v>#DIV/0!</v>
      </c>
      <c r="G33" s="8" t="e">
        <f t="shared" si="1"/>
        <v>#DIV/0!</v>
      </c>
      <c r="H33" s="8" t="e">
        <f>E33/#REF!</f>
        <v>#REF!</v>
      </c>
    </row>
    <row r="35" spans="1:8" x14ac:dyDescent="0.25">
      <c r="A35">
        <v>446</v>
      </c>
      <c r="B35" s="17">
        <v>14606500</v>
      </c>
      <c r="C35">
        <f t="shared" ref="C35:C40" si="2">B35/A35</f>
        <v>32750</v>
      </c>
      <c r="D35" s="4">
        <f>A35*1.2</f>
        <v>535.19999999999993</v>
      </c>
      <c r="E35" s="4">
        <f>B35/D35</f>
        <v>27291.666666666672</v>
      </c>
      <c r="F35" s="30">
        <f>E35/B15</f>
        <v>1.1427474789769358</v>
      </c>
      <c r="H35" s="4"/>
    </row>
    <row r="36" spans="1:8" x14ac:dyDescent="0.25">
      <c r="A36">
        <f>65*10.764</f>
        <v>699.66</v>
      </c>
      <c r="B36" s="17">
        <v>12000000</v>
      </c>
      <c r="C36">
        <f t="shared" si="2"/>
        <v>17151.187719749592</v>
      </c>
      <c r="D36" s="4"/>
      <c r="F36" s="30">
        <f>B15/C36</f>
        <v>1.3924691625000001</v>
      </c>
      <c r="H36" s="4"/>
    </row>
    <row r="37" spans="1:8" x14ac:dyDescent="0.25">
      <c r="A37">
        <f>167.75*10.764</f>
        <v>1805.6609999999998</v>
      </c>
      <c r="B37" s="17">
        <v>54200000</v>
      </c>
      <c r="C37">
        <f t="shared" si="2"/>
        <v>30016.708562681481</v>
      </c>
      <c r="D37" s="4">
        <f>201*10.764</f>
        <v>2163.5639999999999</v>
      </c>
      <c r="E37" s="4">
        <f>B37/D37</f>
        <v>25051.258016864769</v>
      </c>
      <c r="F37" s="30"/>
    </row>
    <row r="38" spans="1:8" ht="15.75" x14ac:dyDescent="0.25">
      <c r="A38" s="9">
        <f>90.79*10.764</f>
        <v>977.26355999999998</v>
      </c>
      <c r="B38" s="17">
        <v>29300000</v>
      </c>
      <c r="C38">
        <f t="shared" si="2"/>
        <v>29981.676590908599</v>
      </c>
      <c r="D38" s="4">
        <f>109*10.764</f>
        <v>1173.2759999999998</v>
      </c>
      <c r="E38" s="4">
        <f>B38/D38</f>
        <v>24972.81117145497</v>
      </c>
    </row>
    <row r="39" spans="1:8" ht="15.75" x14ac:dyDescent="0.25">
      <c r="A39" s="9">
        <v>498</v>
      </c>
      <c r="B39" s="17">
        <v>13944000</v>
      </c>
      <c r="C39">
        <f t="shared" si="2"/>
        <v>28000</v>
      </c>
    </row>
    <row r="40" spans="1:8" ht="15.75" x14ac:dyDescent="0.25">
      <c r="A40" s="9"/>
      <c r="C40" t="e">
        <f t="shared" si="2"/>
        <v>#DIV/0!</v>
      </c>
    </row>
    <row r="41" spans="1:8" ht="15.75" x14ac:dyDescent="0.25">
      <c r="A41" s="9"/>
    </row>
    <row r="42" spans="1:8" ht="15.75" x14ac:dyDescent="0.25">
      <c r="A42" s="9"/>
    </row>
    <row r="43" spans="1:8" ht="15.75" x14ac:dyDescent="0.25">
      <c r="A43" s="9"/>
    </row>
    <row r="44" spans="1:8" ht="15.75" x14ac:dyDescent="0.25">
      <c r="A44" s="9"/>
    </row>
    <row r="64" spans="3:5" x14ac:dyDescent="0.25">
      <c r="C64" s="4"/>
      <c r="D64" s="4"/>
      <c r="E64" s="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O2" workbookViewId="0">
      <selection activeCell="S47" sqref="S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N1" workbookViewId="0">
      <selection activeCell="N1" sqref="N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>
      <selection activeCell="W20" sqref="W20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Sheet7</vt:lpstr>
      <vt:lpstr>Sheet3</vt:lpstr>
      <vt:lpstr>Sheet4</vt:lpstr>
      <vt:lpstr>Sheet5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2024-12-19T09:16:18Z</dcterms:modified>
</cp:coreProperties>
</file>