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CB\Naupada Thane\Jagruti Santosh bhoir\"/>
    </mc:Choice>
  </mc:AlternateContent>
  <xr:revisionPtr revIDLastSave="0" documentId="13_ncr:1_{C3325940-606C-4A2D-94E6-0EF081E432E6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23" l="1"/>
  <c r="G21" i="23"/>
  <c r="F84" i="23"/>
  <c r="F23" i="23"/>
  <c r="F10" i="23"/>
  <c r="F11" i="23" s="1"/>
  <c r="F7" i="23"/>
  <c r="F8" i="23" s="1"/>
  <c r="F6" i="23"/>
  <c r="F5" i="23"/>
  <c r="F14" i="23" s="1"/>
  <c r="G26" i="4"/>
  <c r="Q2" i="4"/>
  <c r="F12" i="23" l="1"/>
  <c r="F13" i="23" s="1"/>
  <c r="F16" i="23" s="1"/>
  <c r="F19" i="23" s="1"/>
  <c r="C12" i="25"/>
  <c r="F20" i="23" l="1"/>
  <c r="F21" i="23"/>
  <c r="F25" i="23"/>
  <c r="C5" i="25"/>
  <c r="C4" i="25"/>
  <c r="C3" i="25"/>
  <c r="P2" i="4"/>
  <c r="Q3" i="4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G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<sst xmlns="http://schemas.openxmlformats.org/spreadsheetml/2006/main" count="131" uniqueCount="87">
  <si>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</si>
  <si>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</si>
  <si>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</si>
  <si>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</si>
  <si>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</si>
  <si>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</si>
  <si>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</si>
  <si>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</si>
  <si>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</si>
  <si>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</si>
  <si>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</si>
  <si>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</si>
  <si>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</si>
  <si>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</si>
  <si>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</si>
  <si>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</si>
  <si>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</si>
  <si>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</si>
  <si>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</si>
  <si>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</si>
  <si>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</si>
  <si>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</si>
  <si>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</si>
  <si>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</si>
  <si>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</si>
  <si>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</si>
  <si>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</si>
  <si>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</si>
  <si>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</si>
  <si>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</si>
  <si>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</si>
  <si>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</si>
  <si>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</si>
  <si>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</si>
  <si>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</si>
  <si>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</si>
  <si>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</si>
  <si>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</si>
  <si>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</si>
  <si>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</si>
  <si>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</si>
  <si>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</si>
  <si>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</si>
  <si>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</si>
  <si>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</si>
  <si>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</si>
  <si>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</si>
  <si>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</si>
  <si>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</si>
  <si>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</si>
  <si>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</si>
  <si>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</si>
  <si>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</si>
  <si>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</si>
  <si>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</si>
  <si>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</si>
  <si>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</si>
  <si>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</si>
  <si>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</si>
  <si>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</si>
  <si>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</si>
  <si>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</si>
  <si>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</si>
  <si>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</si>
  <si>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</si>
  <si>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</si>
  <si>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</si>
  <si>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</si>
  <si>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</si>
  <si>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</si>
  <si>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</si>
  <si>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</si>
  <si>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</si>
  <si>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</si>
  <si>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</si>
  <si>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</si>
  <si>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</si>
  <si>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</si>
  <si>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</si>
  <si>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</si>
  <si>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</si>
  <si>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</si>
  <si>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</si>
  <si>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</si>
  <si>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08.03.2016</t>
  </si>
  <si>
    <t>IGR-20.03.24</t>
  </si>
  <si>
    <t>IGR-16.03.24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</si>
</sst>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F891E6-9096-4AC6-ABF8-AFCA93FFE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E8DB3B-2522-4FD8-A4BD-FF7481AD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34" sqref="C3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77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83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78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79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80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81</v>
      </c>
      <c r="C8" s="52">
        <f>C7*D13%</f>
        <v>279351.86699999997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82</v>
      </c>
      <c r="C9" s="57">
        <f>C6+C8</f>
        <v>308751.86699999997</v>
      </c>
      <c r="D9" s="58" t="s">
        <v>62</v>
      </c>
      <c r="E9" s="59">
        <f>C9/10.764</f>
        <v>28683.748327759196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2011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13</v>
      </c>
      <c r="D13" s="65">
        <f>D12-C13</f>
        <v>87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H84"/>
  <sheetViews>
    <sheetView tabSelected="1" workbookViewId="0">
      <selection activeCell="J9" sqref="J9"/>
    </sheetView>
  </sheetViews>
  <sheetFormatPr defaultRowHeight="15" x14ac:dyDescent="0.25"/>
  <cols>
    <col min="1" max="1" width="21.7109375" bestFit="1" customWidth="1"/>
    <col min="2" max="2" width="13.42578125" hidden="1" customWidth="1"/>
    <col min="3" max="3" width="17.140625" style="16" customWidth="1"/>
    <col min="4" max="4" width="12.5703125" style="16" hidden="1" customWidth="1"/>
    <col min="5" max="5" width="14.28515625" hidden="1" customWidth="1"/>
    <col min="6" max="6" width="17.140625" style="16" customWidth="1"/>
    <col min="7" max="7" width="14.28515625" style="16" bestFit="1" customWidth="1"/>
    <col min="8" max="8" width="14.28515625" bestFit="1" customWidth="1"/>
  </cols>
  <sheetData>
    <row r="1" spans="1:8" x14ac:dyDescent="0.25">
      <c r="A1" s="11"/>
      <c r="B1" s="12"/>
      <c r="C1" s="13"/>
      <c r="D1" s="14"/>
      <c r="F1" s="13"/>
      <c r="G1" s="14"/>
    </row>
    <row r="2" spans="1:8" x14ac:dyDescent="0.25">
      <c r="A2" s="15"/>
      <c r="D2" s="17"/>
      <c r="G2" s="17"/>
    </row>
    <row r="3" spans="1:8" x14ac:dyDescent="0.25">
      <c r="A3" s="15" t="s">
        <v>13</v>
      </c>
      <c r="B3" s="18"/>
      <c r="C3" s="19">
        <v>9000</v>
      </c>
      <c r="D3" s="22" t="s">
        <v>76</v>
      </c>
      <c r="E3" s="6" t="s">
        <v>72</v>
      </c>
      <c r="F3" s="19">
        <v>9000</v>
      </c>
      <c r="G3" s="22" t="s">
        <v>76</v>
      </c>
      <c r="H3" s="6" t="s">
        <v>72</v>
      </c>
    </row>
    <row r="4" spans="1:8" ht="30" x14ac:dyDescent="0.25">
      <c r="A4" s="21" t="s">
        <v>14</v>
      </c>
      <c r="B4" s="18"/>
      <c r="C4" s="19">
        <v>2500</v>
      </c>
      <c r="D4" s="22"/>
      <c r="F4" s="19">
        <v>2500</v>
      </c>
      <c r="G4" s="22"/>
    </row>
    <row r="5" spans="1:8" x14ac:dyDescent="0.25">
      <c r="A5" s="15" t="s">
        <v>15</v>
      </c>
      <c r="B5" s="18"/>
      <c r="C5" s="19">
        <f>C3-C4</f>
        <v>6500</v>
      </c>
      <c r="D5" s="22"/>
      <c r="F5" s="19">
        <f>F3-F4</f>
        <v>6500</v>
      </c>
      <c r="G5" s="22"/>
    </row>
    <row r="6" spans="1:8" x14ac:dyDescent="0.25">
      <c r="A6" s="15" t="s">
        <v>16</v>
      </c>
      <c r="B6" s="18"/>
      <c r="C6" s="19">
        <f>C4</f>
        <v>2500</v>
      </c>
      <c r="D6" s="22"/>
      <c r="F6" s="19">
        <f>F4</f>
        <v>2500</v>
      </c>
      <c r="G6" s="22"/>
    </row>
    <row r="7" spans="1:8" x14ac:dyDescent="0.25">
      <c r="A7" s="15" t="s">
        <v>17</v>
      </c>
      <c r="B7" s="23"/>
      <c r="C7" s="24">
        <f>D7-D8</f>
        <v>13</v>
      </c>
      <c r="D7" s="24">
        <v>2024</v>
      </c>
      <c r="F7" s="24">
        <f>G7-G8</f>
        <v>13</v>
      </c>
      <c r="G7" s="24">
        <v>2024</v>
      </c>
    </row>
    <row r="8" spans="1:8" x14ac:dyDescent="0.25">
      <c r="A8" s="15" t="s">
        <v>18</v>
      </c>
      <c r="B8" s="23"/>
      <c r="C8" s="24">
        <f>C9-C7</f>
        <v>47</v>
      </c>
      <c r="D8" s="24">
        <v>2011</v>
      </c>
      <c r="F8" s="24">
        <f>F9-F7</f>
        <v>47</v>
      </c>
      <c r="G8" s="24">
        <v>2011</v>
      </c>
    </row>
    <row r="9" spans="1:8" x14ac:dyDescent="0.25">
      <c r="A9" s="15" t="s">
        <v>19</v>
      </c>
      <c r="B9" s="23"/>
      <c r="C9" s="24">
        <v>60</v>
      </c>
      <c r="D9" s="24"/>
      <c r="F9" s="24">
        <v>60</v>
      </c>
      <c r="G9" s="24"/>
    </row>
    <row r="10" spans="1:8" ht="30" x14ac:dyDescent="0.25">
      <c r="A10" s="21" t="s">
        <v>20</v>
      </c>
      <c r="B10" s="23"/>
      <c r="C10" s="24">
        <f>90*C7/C9</f>
        <v>19.5</v>
      </c>
      <c r="D10" s="24"/>
      <c r="F10" s="24">
        <f>90*F7/F9</f>
        <v>19.5</v>
      </c>
      <c r="G10" s="24"/>
    </row>
    <row r="11" spans="1:8" x14ac:dyDescent="0.25">
      <c r="A11" s="15"/>
      <c r="B11" s="25"/>
      <c r="C11" s="26">
        <f>C10%</f>
        <v>0.19500000000000001</v>
      </c>
      <c r="D11" s="26"/>
      <c r="F11" s="26">
        <f>F10%</f>
        <v>0.19500000000000001</v>
      </c>
      <c r="G11" s="26"/>
    </row>
    <row r="12" spans="1:8" x14ac:dyDescent="0.25">
      <c r="A12" s="15" t="s">
        <v>21</v>
      </c>
      <c r="B12" s="18"/>
      <c r="C12" s="19">
        <f>C6*C11</f>
        <v>487.5</v>
      </c>
      <c r="D12" s="22"/>
      <c r="F12" s="19">
        <f>F6*F11</f>
        <v>487.5</v>
      </c>
      <c r="G12" s="22"/>
    </row>
    <row r="13" spans="1:8" x14ac:dyDescent="0.25">
      <c r="A13" s="15" t="s">
        <v>22</v>
      </c>
      <c r="B13" s="18"/>
      <c r="C13" s="19">
        <f>C6-C12</f>
        <v>2012.5</v>
      </c>
      <c r="D13" s="22"/>
      <c r="F13" s="19">
        <f>F6-F12</f>
        <v>2012.5</v>
      </c>
      <c r="G13" s="22"/>
    </row>
    <row r="14" spans="1:8" x14ac:dyDescent="0.25">
      <c r="A14" s="15" t="s">
        <v>15</v>
      </c>
      <c r="B14" s="18"/>
      <c r="C14" s="19">
        <f>C5</f>
        <v>6500</v>
      </c>
      <c r="D14" s="22"/>
      <c r="F14" s="19">
        <f>F5</f>
        <v>6500</v>
      </c>
      <c r="G14" s="22"/>
    </row>
    <row r="15" spans="1:8" x14ac:dyDescent="0.25">
      <c r="B15" s="18"/>
      <c r="C15" s="19"/>
      <c r="D15" s="22"/>
      <c r="F15" s="19"/>
      <c r="G15" s="22"/>
    </row>
    <row r="16" spans="1:8" x14ac:dyDescent="0.25">
      <c r="A16" s="27" t="s">
        <v>23</v>
      </c>
      <c r="B16" s="28"/>
      <c r="C16" s="20">
        <f>C14+C13</f>
        <v>8512.5</v>
      </c>
      <c r="D16" s="22"/>
      <c r="F16" s="20">
        <f>F14+F13</f>
        <v>8512.5</v>
      </c>
      <c r="G16" s="22"/>
    </row>
    <row r="17" spans="1:8" x14ac:dyDescent="0.25">
      <c r="B17" s="23"/>
      <c r="C17" s="24">
        <v>101</v>
      </c>
      <c r="D17" s="24"/>
      <c r="F17" s="24">
        <v>104</v>
      </c>
      <c r="G17" s="24"/>
    </row>
    <row r="18" spans="1:8" x14ac:dyDescent="0.25">
      <c r="A18" s="71" t="str">
        <f>E3</f>
        <v>ABUA</v>
      </c>
      <c r="B18" s="7"/>
      <c r="C18" s="29">
        <v>820</v>
      </c>
      <c r="D18" s="24"/>
      <c r="F18" s="29">
        <v>675</v>
      </c>
      <c r="G18" s="24"/>
    </row>
    <row r="19" spans="1:8" x14ac:dyDescent="0.25">
      <c r="A19" s="15" t="s">
        <v>74</v>
      </c>
      <c r="B19" s="6"/>
      <c r="C19" s="30">
        <f>C18*C16</f>
        <v>6980250</v>
      </c>
      <c r="D19" s="72"/>
      <c r="E19" s="65"/>
      <c r="F19" s="30">
        <f>F18*F16</f>
        <v>5745937.5</v>
      </c>
      <c r="G19" s="72">
        <f>C19+F19</f>
        <v>12726187.5</v>
      </c>
      <c r="H19" s="65"/>
    </row>
    <row r="20" spans="1:8" x14ac:dyDescent="0.25">
      <c r="A20" s="15" t="s">
        <v>24</v>
      </c>
      <c r="C20" s="31">
        <f>C19*90%</f>
        <v>6282225</v>
      </c>
      <c r="D20" s="30"/>
      <c r="E20" s="65"/>
      <c r="F20" s="31">
        <f>F19*90%</f>
        <v>5171343.75</v>
      </c>
      <c r="G20" s="72">
        <f t="shared" ref="G20:G21" si="0">C20+F20</f>
        <v>11453568.75</v>
      </c>
      <c r="H20" s="65"/>
    </row>
    <row r="21" spans="1:8" x14ac:dyDescent="0.25">
      <c r="A21" s="15" t="s">
        <v>25</v>
      </c>
      <c r="C21" s="31">
        <f>C19*80%</f>
        <v>5584200</v>
      </c>
      <c r="D21" s="31"/>
      <c r="E21" s="65"/>
      <c r="F21" s="31">
        <f>F19*80%</f>
        <v>4596750</v>
      </c>
      <c r="G21" s="72">
        <f t="shared" si="0"/>
        <v>10180950</v>
      </c>
      <c r="H21" s="65"/>
    </row>
    <row r="22" spans="1:8" x14ac:dyDescent="0.25">
      <c r="A22" s="15"/>
      <c r="D22" s="24"/>
      <c r="G22" s="24"/>
    </row>
    <row r="23" spans="1:8" x14ac:dyDescent="0.25">
      <c r="A23" s="32" t="s">
        <v>26</v>
      </c>
      <c r="B23" s="33"/>
      <c r="C23" s="34">
        <f>C4*C18</f>
        <v>2050000</v>
      </c>
      <c r="D23" s="34"/>
      <c r="F23" s="34">
        <f>F4*F18</f>
        <v>1687500</v>
      </c>
      <c r="G23" s="34"/>
    </row>
    <row r="24" spans="1:8" x14ac:dyDescent="0.25">
      <c r="A24" s="15" t="s">
        <v>27</v>
      </c>
    </row>
    <row r="25" spans="1:8" x14ac:dyDescent="0.25">
      <c r="A25" s="35" t="s">
        <v>28</v>
      </c>
      <c r="B25" s="16"/>
      <c r="C25" s="31">
        <f>C19*0.025/12</f>
        <v>14542.1875</v>
      </c>
      <c r="D25" s="31"/>
      <c r="E25" s="31"/>
      <c r="F25" s="31">
        <f>F19*0.025/12</f>
        <v>11970.703125</v>
      </c>
      <c r="G25" s="31"/>
      <c r="H25" s="31"/>
    </row>
    <row r="26" spans="1:8" x14ac:dyDescent="0.25">
      <c r="C26" s="31"/>
      <c r="D26" s="31"/>
      <c r="F26" s="31"/>
      <c r="G26" s="31"/>
    </row>
    <row r="27" spans="1:8" x14ac:dyDescent="0.25">
      <c r="C27" s="31"/>
      <c r="D27" s="31"/>
      <c r="F27" s="31"/>
      <c r="G27" s="31"/>
    </row>
    <row r="28" spans="1:8" x14ac:dyDescent="0.25">
      <c r="C28"/>
      <c r="D28"/>
      <c r="F28"/>
      <c r="G28"/>
    </row>
    <row r="29" spans="1:8" x14ac:dyDescent="0.25">
      <c r="C29"/>
      <c r="D29"/>
      <c r="F29"/>
      <c r="G29"/>
    </row>
    <row r="30" spans="1:8" x14ac:dyDescent="0.25">
      <c r="C30"/>
      <c r="D30"/>
      <c r="F30"/>
      <c r="G30"/>
    </row>
    <row r="31" spans="1:8" x14ac:dyDescent="0.25">
      <c r="C31"/>
      <c r="D31"/>
      <c r="F31"/>
      <c r="G31"/>
    </row>
    <row r="32" spans="1:8" x14ac:dyDescent="0.25">
      <c r="C32"/>
      <c r="D32"/>
      <c r="F32"/>
      <c r="G32"/>
    </row>
    <row r="33" spans="1:7" x14ac:dyDescent="0.25">
      <c r="C33"/>
      <c r="D33"/>
      <c r="F33"/>
      <c r="G33"/>
    </row>
    <row r="34" spans="1:7" x14ac:dyDescent="0.25">
      <c r="C34"/>
      <c r="D34"/>
      <c r="F34"/>
      <c r="G34"/>
    </row>
    <row r="35" spans="1:7" x14ac:dyDescent="0.25">
      <c r="C35"/>
      <c r="D35"/>
      <c r="F35"/>
      <c r="G35"/>
    </row>
    <row r="36" spans="1:7" x14ac:dyDescent="0.25">
      <c r="C36"/>
      <c r="D36"/>
      <c r="F36"/>
      <c r="G36"/>
    </row>
    <row r="37" spans="1:7" x14ac:dyDescent="0.25">
      <c r="C37"/>
      <c r="D37"/>
      <c r="F37"/>
      <c r="G37"/>
    </row>
    <row r="38" spans="1:7" x14ac:dyDescent="0.25">
      <c r="C38"/>
      <c r="D38"/>
      <c r="F38"/>
      <c r="G38"/>
    </row>
    <row r="39" spans="1:7" x14ac:dyDescent="0.25">
      <c r="C39"/>
      <c r="D39"/>
      <c r="F39"/>
      <c r="G39"/>
    </row>
    <row r="40" spans="1:7" x14ac:dyDescent="0.25">
      <c r="C40"/>
      <c r="D40"/>
      <c r="F40"/>
      <c r="G40"/>
    </row>
    <row r="46" spans="1:7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6" x14ac:dyDescent="0.25">
      <c r="C84" s="16">
        <f>C83*C82</f>
        <v>0</v>
      </c>
      <c r="F84" s="16">
        <f>F83*F82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J28" sqref="I28:J2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775.97676000000001</v>
      </c>
      <c r="C2" s="4">
        <f t="shared" ref="C2:C16" si="1">B2*1.2</f>
        <v>931.17211199999997</v>
      </c>
      <c r="D2" s="4">
        <f t="shared" ref="D2:D16" si="2">C2*1.2</f>
        <v>1117.4065343999998</v>
      </c>
      <c r="E2" s="5">
        <f t="shared" ref="E2:E16" si="3">R2</f>
        <v>8500000</v>
      </c>
      <c r="F2" s="4">
        <f t="shared" ref="F2:F15" si="4">ROUND((E2/B2),0)</f>
        <v>10954</v>
      </c>
      <c r="G2" s="4">
        <f t="shared" ref="G2:G15" si="5">ROUND((E2/C2),0)</f>
        <v>9128</v>
      </c>
      <c r="H2" s="4">
        <f t="shared" ref="H2:H15" si="6">ROUND((E2/D2),0)</f>
        <v>7607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72.09*10.764</f>
        <v>775.97676000000001</v>
      </c>
      <c r="R2" s="2">
        <v>8500000</v>
      </c>
      <c r="S2" s="2" t="s">
        <v>85</v>
      </c>
    </row>
    <row r="3" spans="1:19" x14ac:dyDescent="0.25">
      <c r="A3" s="4">
        <v>2</v>
      </c>
      <c r="B3" s="4">
        <f t="shared" si="0"/>
        <v>750</v>
      </c>
      <c r="C3" s="4">
        <f t="shared" si="1"/>
        <v>900</v>
      </c>
      <c r="D3" s="4">
        <f t="shared" si="2"/>
        <v>1080</v>
      </c>
      <c r="E3" s="5">
        <f t="shared" si="3"/>
        <v>7900000</v>
      </c>
      <c r="F3" s="4">
        <f t="shared" si="4"/>
        <v>10533</v>
      </c>
      <c r="G3" s="4">
        <f t="shared" si="5"/>
        <v>8778</v>
      </c>
      <c r="H3" s="4">
        <f t="shared" si="6"/>
        <v>7315</v>
      </c>
      <c r="I3" s="4">
        <f t="shared" si="7"/>
        <v>0</v>
      </c>
      <c r="J3" s="4">
        <f t="shared" si="8"/>
        <v>0</v>
      </c>
      <c r="O3">
        <v>0</v>
      </c>
      <c r="P3">
        <v>900</v>
      </c>
      <c r="Q3">
        <f t="shared" ref="Q2:Q10" si="10">P3/1.2</f>
        <v>750</v>
      </c>
      <c r="R3" s="2">
        <v>7900000</v>
      </c>
      <c r="S3" s="2" t="s">
        <v>86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  <c r="G25" s="10">
        <v>580</v>
      </c>
    </row>
    <row r="26" spans="1:19" s="10" customFormat="1" x14ac:dyDescent="0.25">
      <c r="F26" s="69"/>
      <c r="G26" s="10">
        <f>G25+G28</f>
        <v>1176</v>
      </c>
    </row>
    <row r="27" spans="1:19" s="10" customFormat="1" x14ac:dyDescent="0.25">
      <c r="F27" s="69"/>
    </row>
    <row r="28" spans="1:19" s="10" customFormat="1" x14ac:dyDescent="0.25">
      <c r="C28" s="67" t="s">
        <v>75</v>
      </c>
      <c r="D28" s="67" t="s">
        <v>84</v>
      </c>
      <c r="F28" s="52" t="s">
        <v>71</v>
      </c>
      <c r="G28" s="52">
        <v>596</v>
      </c>
    </row>
    <row r="29" spans="1:19" s="10" customFormat="1" x14ac:dyDescent="0.25">
      <c r="C29" s="67" t="s">
        <v>1</v>
      </c>
      <c r="D29" s="67">
        <v>4050000</v>
      </c>
      <c r="F29" s="52" t="s">
        <v>72</v>
      </c>
      <c r="G29" s="52">
        <v>675</v>
      </c>
      <c r="H29" s="10">
        <f>G29/G28</f>
        <v>1.1325503355704698</v>
      </c>
    </row>
    <row r="30" spans="1:19" s="10" customFormat="1" x14ac:dyDescent="0.25">
      <c r="F30" s="52" t="s">
        <v>73</v>
      </c>
      <c r="G30" s="52"/>
    </row>
    <row r="31" spans="1:19" s="10" customFormat="1" x14ac:dyDescent="0.25">
      <c r="C31" s="70"/>
      <c r="D31" s="70"/>
      <c r="F31" s="70" t="s">
        <v>74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2024-12-18T09:51:21Z</dcterms:modified>
</cp:coreProperties>
</file>