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filterPrivacy="1" defaultThemeVersion="124226"/>
  <xr:revisionPtr revIDLastSave="0" documentId="13_ncr:1_{E1BB2B33-D8B7-4448-AC4E-D86376949476}" xr6:coauthVersionLast="45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5" r:id="rId2"/>
    <sheet name="Sheet7" sheetId="10" r:id="rId3"/>
    <sheet name="Sheet3" sheetId="6" r:id="rId4"/>
    <sheet name="Sheet4" sheetId="7" r:id="rId5"/>
    <sheet name="Sheet5" sheetId="8" r:id="rId6"/>
    <sheet name="Sheet6" sheetId="9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8" i="1" l="1"/>
  <c r="E7" i="1"/>
  <c r="E8" i="1" s="1"/>
  <c r="E14" i="1"/>
  <c r="E12" i="1"/>
  <c r="F37" i="1"/>
  <c r="E37" i="1"/>
  <c r="A37" i="1"/>
  <c r="F36" i="1"/>
  <c r="E36" i="1"/>
  <c r="A36" i="1"/>
  <c r="F35" i="1"/>
  <c r="E35" i="1"/>
  <c r="A35" i="1"/>
  <c r="C30" i="1"/>
  <c r="C29" i="1"/>
  <c r="C27" i="1"/>
  <c r="B20" i="1"/>
  <c r="F5" i="1"/>
  <c r="E9" i="1" l="1"/>
  <c r="C40" i="1"/>
  <c r="C39" i="1"/>
  <c r="C38" i="1"/>
  <c r="B10" i="1" l="1"/>
  <c r="B11" i="1" s="1"/>
  <c r="B8" i="1"/>
  <c r="B6" i="1"/>
  <c r="B5" i="1"/>
  <c r="B14" i="1" s="1"/>
  <c r="B12" i="1" l="1"/>
  <c r="B13" i="1" s="1"/>
  <c r="B15" i="1"/>
  <c r="D36" i="1" l="1"/>
  <c r="D37" i="1"/>
  <c r="D38" i="1"/>
  <c r="B17" i="1"/>
  <c r="C37" i="1"/>
  <c r="C36" i="1"/>
  <c r="C35" i="1"/>
  <c r="D35" i="1" s="1"/>
  <c r="B21" i="1" l="1"/>
  <c r="B18" i="1"/>
  <c r="B19" i="1"/>
  <c r="I31" i="1"/>
  <c r="I30" i="1" l="1"/>
  <c r="I27" i="1" l="1"/>
  <c r="I32" i="1"/>
  <c r="F27" i="1"/>
  <c r="G27" i="1" l="1"/>
  <c r="F28" i="1"/>
  <c r="G28" i="1"/>
  <c r="F29" i="1"/>
  <c r="G29" i="1"/>
  <c r="F30" i="1"/>
  <c r="G30" i="1"/>
  <c r="F31" i="1"/>
  <c r="G31" i="1"/>
  <c r="F32" i="1"/>
  <c r="G32" i="1"/>
  <c r="F33" i="1"/>
  <c r="G33" i="1"/>
  <c r="I28" i="1" l="1"/>
  <c r="H32" i="1" l="1"/>
  <c r="H31" i="1"/>
  <c r="H33" i="1"/>
  <c r="H27" i="1" l="1"/>
  <c r="H28" i="1" l="1"/>
  <c r="H29" i="1"/>
  <c r="H30" i="1"/>
  <c r="G3" i="1" l="1"/>
</calcChain>
</file>

<file path=xl/sharedStrings.xml><?xml version="1.0" encoding="utf-8"?>
<sst xmlns="http://schemas.openxmlformats.org/spreadsheetml/2006/main" count="35" uniqueCount="30">
  <si>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</si>
  <si>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</si>
  <si>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</si>
  <si>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</si>
  <si>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</si>
  <si>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</si>
  <si>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</si>
  <si>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</si>
  <si>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</si>
  <si>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</si>
  <si>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</si>
  <si>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</si>
  <si>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</si>
  <si>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Con. Year</t>
  </si>
  <si>
    <t>Online</t>
  </si>
  <si>
    <t>Carpet</t>
  </si>
  <si>
    <t>Rental Value</t>
  </si>
  <si>
    <t>Rate on Carpet Area</t>
  </si>
  <si>
    <t>Rate on Built up Area</t>
  </si>
  <si>
    <t>Rate on Saleable Area</t>
  </si>
  <si>
    <t xml:space="preserve"> Built up Area</t>
  </si>
  <si>
    <t>Area</t>
  </si>
  <si>
    <t>Agreement carpet area</t>
  </si>
  <si>
    <t>DV</t>
  </si>
  <si>
    <t>Measurement carpet</t>
  </si>
  <si>
    <t>Built up area</t>
  </si>
  <si>
    <t>RV</t>
  </si>
  <si>
    <t>Carpet Area</t>
  </si>
  <si>
    <t>Rate</t>
  </si>
  <si>
    <t>Final this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</si>
</sst>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5" formatCode="_ * #,##0_ ;_ * \-#,##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sz val="8"/>
      <color rgb="FF000000"/>
      <name val="Calibri"/>
      <family val="2"/>
      <scheme val="minor"/>
    </font>
    <font>
      <sz val="11"/>
      <color theme="1"/>
      <name val="Arial Narrow"/>
      <family val="2"/>
    </font>
    <font>
      <b/>
      <sz val="11"/>
      <name val="Arial Narrow"/>
      <family val="2"/>
    </font>
    <font>
      <b/>
      <sz val="11"/>
      <color theme="1"/>
      <name val="Arial Narrow"/>
      <family val="2"/>
    </font>
    <font>
      <b/>
      <sz val="11"/>
      <color rgb="FF000000"/>
      <name val="Calibri"/>
      <family val="2"/>
      <scheme val="minor"/>
    </font>
    <font>
      <b/>
      <sz val="12"/>
      <color theme="1"/>
      <name val="Arial Narrow"/>
      <family val="2"/>
    </font>
    <font>
      <sz val="11"/>
      <color rgb="FFFF0000"/>
      <name val="Arial Narrow"/>
      <family val="2"/>
    </font>
    <font>
      <b/>
      <sz val="11"/>
      <color rgb="FFFF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49">
    <xf numFmtId="0" fontId="0" fillId="0" borderId="0" xfId="0"/>
    <xf numFmtId="43" fontId="3" fillId="0" borderId="0" xfId="1" applyFont="1" applyBorder="1"/>
    <xf numFmtId="43" fontId="2" fillId="0" borderId="0" xfId="1" applyFont="1" applyBorder="1"/>
    <xf numFmtId="43" fontId="2" fillId="0" borderId="0" xfId="0" applyNumberFormat="1" applyFont="1"/>
    <xf numFmtId="43" fontId="0" fillId="0" borderId="0" xfId="0" applyNumberFormat="1"/>
    <xf numFmtId="0" fontId="0" fillId="0" borderId="1" xfId="0" applyBorder="1"/>
    <xf numFmtId="43" fontId="0" fillId="0" borderId="1" xfId="0" applyNumberFormat="1" applyBorder="1"/>
    <xf numFmtId="165" fontId="2" fillId="0" borderId="0" xfId="1" applyNumberFormat="1" applyFont="1" applyFill="1" applyBorder="1"/>
    <xf numFmtId="0" fontId="8" fillId="0" borderId="0" xfId="2" applyFill="1" applyBorder="1" applyAlignment="1" applyProtection="1"/>
    <xf numFmtId="43" fontId="0" fillId="0" borderId="4" xfId="0" applyNumberFormat="1" applyBorder="1"/>
    <xf numFmtId="0" fontId="4" fillId="0" borderId="0" xfId="0" applyFont="1"/>
    <xf numFmtId="0" fontId="6" fillId="0" borderId="0" xfId="0" applyFont="1"/>
    <xf numFmtId="0" fontId="3" fillId="0" borderId="0" xfId="0" applyFont="1"/>
    <xf numFmtId="0" fontId="2" fillId="0" borderId="0" xfId="0" applyFont="1"/>
    <xf numFmtId="0" fontId="5" fillId="0" borderId="0" xfId="0" applyFont="1"/>
    <xf numFmtId="10" fontId="2" fillId="0" borderId="0" xfId="0" applyNumberFormat="1" applyFont="1"/>
    <xf numFmtId="0" fontId="0" fillId="0" borderId="0" xfId="0" applyAlignment="1">
      <alignment wrapText="1"/>
    </xf>
    <xf numFmtId="0" fontId="0" fillId="0" borderId="2" xfId="0" applyBorder="1"/>
    <xf numFmtId="0" fontId="0" fillId="0" borderId="3" xfId="0" applyBorder="1"/>
    <xf numFmtId="0" fontId="10" fillId="0" borderId="1" xfId="0" applyFont="1" applyBorder="1"/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7" fillId="0" borderId="0" xfId="0" applyFont="1"/>
    <xf numFmtId="43" fontId="10" fillId="0" borderId="1" xfId="0" applyNumberFormat="1" applyFont="1" applyBorder="1"/>
    <xf numFmtId="43" fontId="3" fillId="0" borderId="0" xfId="1" applyFont="1" applyFill="1" applyBorder="1"/>
    <xf numFmtId="43" fontId="2" fillId="0" borderId="0" xfId="1" applyFont="1" applyFill="1" applyBorder="1"/>
    <xf numFmtId="0" fontId="10" fillId="0" borderId="1" xfId="1" applyNumberFormat="1" applyFont="1" applyFill="1" applyBorder="1"/>
    <xf numFmtId="43" fontId="0" fillId="0" borderId="0" xfId="1" applyFont="1" applyFill="1"/>
    <xf numFmtId="43" fontId="5" fillId="0" borderId="0" xfId="0" applyNumberFormat="1" applyFont="1"/>
    <xf numFmtId="43" fontId="9" fillId="0" borderId="0" xfId="0" applyNumberFormat="1" applyFont="1"/>
    <xf numFmtId="10" fontId="10" fillId="0" borderId="1" xfId="1" applyNumberFormat="1" applyFont="1" applyFill="1" applyBorder="1"/>
    <xf numFmtId="2" fontId="0" fillId="0" borderId="0" xfId="1" applyNumberFormat="1" applyFont="1" applyFill="1" applyBorder="1"/>
    <xf numFmtId="43" fontId="10" fillId="0" borderId="1" xfId="1" applyFont="1" applyFill="1" applyBorder="1"/>
    <xf numFmtId="43" fontId="0" fillId="0" borderId="0" xfId="1" applyFont="1" applyFill="1" applyBorder="1"/>
    <xf numFmtId="0" fontId="12" fillId="0" borderId="1" xfId="0" applyFont="1" applyBorder="1"/>
    <xf numFmtId="43" fontId="11" fillId="0" borderId="1" xfId="0" applyNumberFormat="1" applyFont="1" applyBorder="1"/>
    <xf numFmtId="43" fontId="12" fillId="0" borderId="1" xfId="0" applyNumberFormat="1" applyFont="1" applyBorder="1"/>
    <xf numFmtId="43" fontId="13" fillId="0" borderId="0" xfId="0" applyNumberFormat="1" applyFont="1"/>
    <xf numFmtId="43" fontId="7" fillId="0" borderId="0" xfId="0" applyNumberFormat="1" applyFont="1"/>
    <xf numFmtId="0" fontId="7" fillId="0" borderId="1" xfId="0" applyFont="1" applyBorder="1"/>
    <xf numFmtId="0" fontId="0" fillId="0" borderId="4" xfId="0" applyBorder="1"/>
    <xf numFmtId="43" fontId="0" fillId="0" borderId="0" xfId="0" applyNumberFormat="1" applyFill="1" applyBorder="1"/>
    <xf numFmtId="0" fontId="15" fillId="0" borderId="1" xfId="0" applyFont="1" applyBorder="1"/>
    <xf numFmtId="43" fontId="15" fillId="0" borderId="1" xfId="1" applyFont="1" applyFill="1" applyBorder="1"/>
    <xf numFmtId="0" fontId="15" fillId="0" borderId="1" xfId="0" applyFont="1" applyBorder="1" applyAlignment="1">
      <alignment wrapText="1"/>
    </xf>
    <xf numFmtId="10" fontId="15" fillId="0" borderId="1" xfId="0" applyNumberFormat="1" applyFont="1" applyBorder="1"/>
    <xf numFmtId="0" fontId="16" fillId="0" borderId="1" xfId="0" applyFont="1" applyBorder="1"/>
    <xf numFmtId="43" fontId="16" fillId="0" borderId="1" xfId="0" applyNumberFormat="1" applyFont="1" applyBorder="1"/>
    <xf numFmtId="43" fontId="14" fillId="2" borderId="1" xfId="1" applyFont="1" applyFill="1" applyBorder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0</xdr:row>
      <xdr:rowOff>0</xdr:rowOff>
    </xdr:from>
    <xdr:to>
      <xdr:col>28</xdr:col>
      <xdr:colOff>239349</xdr:colOff>
      <xdr:row>35</xdr:row>
      <xdr:rowOff>124773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5AB9637-BFE5-4C6D-B82F-A6EEFD5567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34400" y="0"/>
          <a:ext cx="8773749" cy="6792273"/>
        </a:xfrm>
        <a:prstGeom prst="rect">
          <a:avLst/>
        </a:prstGeom>
      </xdr:spPr>
    </xdr:pic>
    <xdr:clientData/>
  </xdr:twoCellAnchor>
  <xdr:twoCellAnchor editAs="oneCell">
    <xdr:from>
      <xdr:col>29</xdr:col>
      <xdr:colOff>0</xdr:colOff>
      <xdr:row>0</xdr:row>
      <xdr:rowOff>0</xdr:rowOff>
    </xdr:from>
    <xdr:to>
      <xdr:col>43</xdr:col>
      <xdr:colOff>144086</xdr:colOff>
      <xdr:row>35</xdr:row>
      <xdr:rowOff>172405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F96F795-1F7E-4727-B63B-74556B754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678400" y="0"/>
          <a:ext cx="8678486" cy="68399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153612</xdr:colOff>
      <xdr:row>44</xdr:row>
      <xdr:rowOff>182170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C499CFC-4354-4A5F-83E1-B882FD0E60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688012" cy="856417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123825</xdr:colOff>
      <xdr:row>31</xdr:row>
      <xdr:rowOff>114300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6DB76CCB-B3D1-4DE9-9287-82A33EBDE9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29425" cy="60198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4"/>
  <sheetViews>
    <sheetView tabSelected="1" zoomScaleNormal="100" workbookViewId="0">
      <selection activeCell="G15" sqref="G15"/>
    </sheetView>
  </sheetViews>
  <sheetFormatPr defaultRowHeight="15" x14ac:dyDescent="0.25"/>
  <cols>
    <col min="1" max="1" width="21.7109375" bestFit="1" customWidth="1"/>
    <col min="2" max="2" width="15.5703125" style="22" customWidth="1"/>
    <col min="3" max="3" width="18.28515625" bestFit="1" customWidth="1"/>
    <col min="4" max="4" width="28.140625" bestFit="1" customWidth="1"/>
    <col min="5" max="5" width="21.7109375" bestFit="1" customWidth="1"/>
    <col min="6" max="6" width="18.85546875" bestFit="1" customWidth="1"/>
    <col min="7" max="7" width="19.85546875" bestFit="1" customWidth="1"/>
    <col min="8" max="8" width="15.42578125" bestFit="1" customWidth="1"/>
    <col min="9" max="9" width="13.7109375" bestFit="1" customWidth="1"/>
    <col min="13" max="13" width="14.28515625" bestFit="1" customWidth="1"/>
    <col min="14" max="14" width="11.5703125" bestFit="1" customWidth="1"/>
  </cols>
  <sheetData>
    <row r="1" spans="1:13" x14ac:dyDescent="0.25">
      <c r="A1" s="5"/>
      <c r="B1" s="39"/>
      <c r="C1" s="5"/>
      <c r="E1" s="17"/>
      <c r="F1" s="18"/>
      <c r="G1" s="18"/>
    </row>
    <row r="2" spans="1:13" ht="16.5" x14ac:dyDescent="0.3">
      <c r="A2" s="19"/>
      <c r="B2" s="20"/>
      <c r="C2" s="21"/>
      <c r="D2" s="22"/>
      <c r="E2" t="s">
        <v>13</v>
      </c>
    </row>
    <row r="3" spans="1:13" ht="16.5" x14ac:dyDescent="0.3">
      <c r="A3" s="42" t="s">
        <v>0</v>
      </c>
      <c r="B3" s="43">
        <v>22500</v>
      </c>
      <c r="C3" s="23"/>
      <c r="D3" s="48" t="s">
        <v>29</v>
      </c>
      <c r="E3" s="48">
        <v>2010</v>
      </c>
      <c r="F3" s="24">
        <v>2024</v>
      </c>
      <c r="G3" s="25">
        <f>F3-E3</f>
        <v>14</v>
      </c>
      <c r="L3" s="1"/>
      <c r="M3" s="2"/>
    </row>
    <row r="4" spans="1:13" ht="33" x14ac:dyDescent="0.3">
      <c r="A4" s="44" t="s">
        <v>1</v>
      </c>
      <c r="B4" s="43">
        <v>2800</v>
      </c>
      <c r="C4" s="23"/>
      <c r="D4" s="48"/>
      <c r="E4" s="48" t="s">
        <v>22</v>
      </c>
      <c r="F4" s="24" t="s">
        <v>25</v>
      </c>
      <c r="G4" s="25"/>
      <c r="K4" s="16"/>
      <c r="L4" s="1"/>
      <c r="M4" s="2"/>
    </row>
    <row r="5" spans="1:13" ht="16.5" x14ac:dyDescent="0.3">
      <c r="A5" s="42" t="s">
        <v>2</v>
      </c>
      <c r="B5" s="43">
        <f>B3-B4</f>
        <v>19700</v>
      </c>
      <c r="C5" s="23"/>
      <c r="D5" s="48" t="s">
        <v>27</v>
      </c>
      <c r="E5" s="48">
        <v>419</v>
      </c>
      <c r="F5">
        <f>E5*1.2</f>
        <v>502.79999999999995</v>
      </c>
      <c r="G5" s="7"/>
      <c r="L5" s="1"/>
      <c r="M5" s="2"/>
    </row>
    <row r="6" spans="1:13" ht="16.5" x14ac:dyDescent="0.3">
      <c r="A6" s="42" t="s">
        <v>3</v>
      </c>
      <c r="B6" s="43">
        <f>B4</f>
        <v>2800</v>
      </c>
      <c r="C6" s="23"/>
      <c r="D6" s="48" t="s">
        <v>28</v>
      </c>
      <c r="E6" s="48">
        <v>22000</v>
      </c>
      <c r="F6" s="4"/>
      <c r="G6" s="4"/>
      <c r="H6" s="11"/>
      <c r="I6" s="11"/>
      <c r="L6" s="1"/>
      <c r="M6" s="2"/>
    </row>
    <row r="7" spans="1:13" ht="16.5" x14ac:dyDescent="0.3">
      <c r="A7" s="42" t="s">
        <v>4</v>
      </c>
      <c r="B7" s="42">
        <v>14</v>
      </c>
      <c r="C7" s="26"/>
      <c r="D7" s="48" t="s">
        <v>11</v>
      </c>
      <c r="E7" s="48">
        <f>E6*E5</f>
        <v>9218000</v>
      </c>
      <c r="G7" s="14"/>
      <c r="H7" s="11"/>
      <c r="I7" s="11"/>
      <c r="L7" s="12"/>
      <c r="M7" s="13"/>
    </row>
    <row r="8" spans="1:13" ht="16.5" x14ac:dyDescent="0.3">
      <c r="A8" s="42" t="s">
        <v>5</v>
      </c>
      <c r="B8" s="42">
        <f>B9-B7</f>
        <v>46</v>
      </c>
      <c r="C8" s="26"/>
      <c r="D8" s="48" t="s">
        <v>26</v>
      </c>
      <c r="E8" s="48">
        <f>E7*0.9</f>
        <v>8296200</v>
      </c>
      <c r="F8" s="28"/>
      <c r="G8" s="28"/>
      <c r="H8" s="11"/>
      <c r="I8" s="11"/>
      <c r="L8" s="12"/>
      <c r="M8" s="13"/>
    </row>
    <row r="9" spans="1:13" ht="16.5" x14ac:dyDescent="0.3">
      <c r="A9" s="42" t="s">
        <v>6</v>
      </c>
      <c r="B9" s="42">
        <v>60</v>
      </c>
      <c r="C9" s="26"/>
      <c r="D9" s="48" t="s">
        <v>23</v>
      </c>
      <c r="E9" s="48">
        <f>E7*0.8</f>
        <v>7374400</v>
      </c>
      <c r="F9" s="4"/>
      <c r="G9" s="28"/>
      <c r="H9" s="11"/>
      <c r="I9" s="11"/>
      <c r="J9" s="14"/>
      <c r="K9" s="14"/>
      <c r="L9" s="10"/>
      <c r="M9" s="13"/>
    </row>
    <row r="10" spans="1:13" ht="33" x14ac:dyDescent="0.3">
      <c r="A10" s="44" t="s">
        <v>7</v>
      </c>
      <c r="B10" s="42">
        <f>90*B7/B9</f>
        <v>21</v>
      </c>
      <c r="C10" s="26"/>
      <c r="D10" s="27"/>
      <c r="F10" s="29"/>
      <c r="G10" s="28"/>
      <c r="H10" s="11"/>
      <c r="I10" s="11"/>
      <c r="J10" s="14"/>
      <c r="K10" s="14"/>
      <c r="L10" s="10"/>
      <c r="M10" s="13"/>
    </row>
    <row r="11" spans="1:13" ht="16.5" x14ac:dyDescent="0.3">
      <c r="A11" s="42"/>
      <c r="B11" s="45">
        <f>B10%</f>
        <v>0.21</v>
      </c>
      <c r="C11" s="30"/>
      <c r="D11" s="31"/>
      <c r="E11" t="s">
        <v>24</v>
      </c>
      <c r="G11" s="28"/>
      <c r="H11" s="11"/>
      <c r="I11" s="11"/>
      <c r="J11" s="14"/>
      <c r="K11" s="14"/>
      <c r="L11" s="10"/>
      <c r="M11" s="15"/>
    </row>
    <row r="12" spans="1:13" ht="16.5" x14ac:dyDescent="0.3">
      <c r="A12" s="42" t="s">
        <v>8</v>
      </c>
      <c r="B12" s="43">
        <f>B6*B11</f>
        <v>588</v>
      </c>
      <c r="C12" s="32"/>
      <c r="D12" s="33"/>
      <c r="E12">
        <f>384</f>
        <v>384</v>
      </c>
      <c r="G12" s="28"/>
      <c r="H12" s="11"/>
      <c r="I12" s="11"/>
      <c r="J12" s="14"/>
      <c r="K12" s="14"/>
      <c r="L12" s="10"/>
      <c r="M12" s="2"/>
    </row>
    <row r="13" spans="1:13" ht="16.5" x14ac:dyDescent="0.3">
      <c r="A13" s="42" t="s">
        <v>9</v>
      </c>
      <c r="B13" s="43">
        <f>B6-B12</f>
        <v>2212</v>
      </c>
      <c r="C13" s="32"/>
      <c r="D13" s="33"/>
      <c r="E13">
        <v>17</v>
      </c>
      <c r="G13" s="28"/>
      <c r="H13" s="11"/>
      <c r="I13" s="11"/>
      <c r="J13" s="14"/>
      <c r="K13" s="14"/>
      <c r="L13" s="10"/>
      <c r="M13" s="2"/>
    </row>
    <row r="14" spans="1:13" ht="16.5" x14ac:dyDescent="0.3">
      <c r="A14" s="42" t="s">
        <v>2</v>
      </c>
      <c r="B14" s="43">
        <f>B5</f>
        <v>19700</v>
      </c>
      <c r="C14" s="23"/>
      <c r="D14" s="4"/>
      <c r="E14">
        <f>SUM(E12:E13)</f>
        <v>401</v>
      </c>
      <c r="G14" s="28"/>
      <c r="H14" s="11"/>
      <c r="I14" s="11"/>
      <c r="J14" s="14"/>
      <c r="K14" s="14"/>
      <c r="L14" s="10"/>
      <c r="M14" s="2"/>
    </row>
    <row r="15" spans="1:13" ht="16.5" x14ac:dyDescent="0.3">
      <c r="A15" s="42" t="s">
        <v>10</v>
      </c>
      <c r="B15" s="43">
        <f>B14+B13</f>
        <v>21912</v>
      </c>
      <c r="C15" s="23"/>
      <c r="D15" s="4"/>
      <c r="G15" s="28"/>
      <c r="H15" s="14"/>
      <c r="I15" s="14"/>
      <c r="J15" s="14"/>
      <c r="K15" s="14"/>
      <c r="L15" s="10"/>
      <c r="M15" s="2"/>
    </row>
    <row r="16" spans="1:13" ht="16.5" x14ac:dyDescent="0.3">
      <c r="A16" s="42" t="s">
        <v>21</v>
      </c>
      <c r="B16" s="46">
        <v>419</v>
      </c>
      <c r="C16" s="34"/>
      <c r="D16" s="4"/>
      <c r="E16" s="3"/>
      <c r="F16" s="3"/>
      <c r="G16" s="3"/>
      <c r="H16" s="4"/>
      <c r="M16" s="13"/>
    </row>
    <row r="17" spans="1:14" ht="16.5" x14ac:dyDescent="0.3">
      <c r="A17" s="46" t="s">
        <v>11</v>
      </c>
      <c r="B17" s="47">
        <f>B16*B15</f>
        <v>9181128</v>
      </c>
      <c r="C17" s="36"/>
      <c r="D17" s="4"/>
      <c r="E17" s="3"/>
      <c r="F17" s="37"/>
      <c r="G17" s="3"/>
      <c r="H17" s="4"/>
      <c r="M17" s="3"/>
      <c r="N17" s="4"/>
    </row>
    <row r="18" spans="1:14" ht="16.5" x14ac:dyDescent="0.3">
      <c r="A18" s="46" t="s">
        <v>26</v>
      </c>
      <c r="B18" s="47">
        <f>B17*0.9</f>
        <v>8263015.2000000002</v>
      </c>
      <c r="C18" s="36"/>
      <c r="D18" s="4"/>
      <c r="E18" s="3"/>
      <c r="F18" s="37"/>
      <c r="G18" s="3"/>
      <c r="H18" s="4"/>
      <c r="M18" s="3"/>
      <c r="N18" s="4"/>
    </row>
    <row r="19" spans="1:14" ht="16.5" x14ac:dyDescent="0.3">
      <c r="A19" s="46" t="s">
        <v>23</v>
      </c>
      <c r="B19" s="47">
        <f>B17*0.8</f>
        <v>7344902.4000000004</v>
      </c>
      <c r="C19" s="36"/>
      <c r="D19" s="4"/>
      <c r="E19" s="3"/>
      <c r="F19" s="37"/>
      <c r="G19" s="3"/>
      <c r="H19" s="4"/>
      <c r="M19" s="3"/>
      <c r="N19" s="4"/>
    </row>
    <row r="20" spans="1:14" ht="16.5" x14ac:dyDescent="0.3">
      <c r="A20" s="46" t="s">
        <v>12</v>
      </c>
      <c r="B20" s="47">
        <f>503*B4</f>
        <v>1408400</v>
      </c>
      <c r="C20" s="35"/>
      <c r="D20" s="4"/>
      <c r="E20" s="4"/>
      <c r="F20" s="3"/>
    </row>
    <row r="21" spans="1:14" ht="16.5" x14ac:dyDescent="0.3">
      <c r="A21" s="46" t="s">
        <v>16</v>
      </c>
      <c r="B21" s="47">
        <f>B17*0.03/12</f>
        <v>22952.819999999996</v>
      </c>
      <c r="C21" s="35"/>
      <c r="D21" s="4"/>
      <c r="E21" s="4"/>
      <c r="F21" s="3"/>
    </row>
    <row r="22" spans="1:14" x14ac:dyDescent="0.25">
      <c r="B22" s="38"/>
    </row>
    <row r="23" spans="1:14" x14ac:dyDescent="0.25">
      <c r="B23" s="38"/>
    </row>
    <row r="25" spans="1:14" x14ac:dyDescent="0.25">
      <c r="C25" t="s">
        <v>14</v>
      </c>
    </row>
    <row r="26" spans="1:14" x14ac:dyDescent="0.25">
      <c r="B26" s="39" t="s">
        <v>15</v>
      </c>
      <c r="C26" s="5" t="s">
        <v>20</v>
      </c>
      <c r="D26" s="5"/>
      <c r="E26" s="5" t="s">
        <v>11</v>
      </c>
      <c r="F26" s="5" t="s">
        <v>17</v>
      </c>
      <c r="G26" s="5" t="s">
        <v>18</v>
      </c>
      <c r="H26" s="5" t="s">
        <v>19</v>
      </c>
      <c r="I26" s="5"/>
    </row>
    <row r="27" spans="1:14" ht="17.25" x14ac:dyDescent="0.3">
      <c r="B27" s="39">
        <v>319</v>
      </c>
      <c r="C27" s="5">
        <f>B27*1.2</f>
        <v>382.8</v>
      </c>
      <c r="D27" s="5"/>
      <c r="E27" s="5">
        <v>6800000</v>
      </c>
      <c r="F27" s="6">
        <f t="shared" ref="F27:F33" si="0">E27/B27</f>
        <v>21316.614420062695</v>
      </c>
      <c r="G27" s="6">
        <f>E27/C27</f>
        <v>17763.845350052245</v>
      </c>
      <c r="H27" s="6" t="e">
        <f>E27/#REF!</f>
        <v>#REF!</v>
      </c>
      <c r="I27" s="5">
        <f>C27/B27</f>
        <v>1.2</v>
      </c>
      <c r="J27" s="8"/>
    </row>
    <row r="28" spans="1:14" ht="17.25" x14ac:dyDescent="0.3">
      <c r="B28" s="39">
        <f>C28/1.2</f>
        <v>304.16666666666669</v>
      </c>
      <c r="C28" s="5">
        <v>365</v>
      </c>
      <c r="D28" s="5"/>
      <c r="E28" s="5">
        <v>6700000</v>
      </c>
      <c r="F28" s="6">
        <f t="shared" si="0"/>
        <v>22027.39726027397</v>
      </c>
      <c r="G28" s="6">
        <f>E28/C28</f>
        <v>18356.164383561645</v>
      </c>
      <c r="H28" s="6" t="e">
        <f>E28/#REF!</f>
        <v>#REF!</v>
      </c>
      <c r="I28" s="5">
        <f>C28/B28</f>
        <v>1.2</v>
      </c>
      <c r="J28" s="8"/>
    </row>
    <row r="29" spans="1:14" x14ac:dyDescent="0.25">
      <c r="B29" s="39">
        <v>333</v>
      </c>
      <c r="C29" s="5">
        <f>B29*1.2</f>
        <v>399.59999999999997</v>
      </c>
      <c r="D29" s="5"/>
      <c r="E29" s="6">
        <v>8500000</v>
      </c>
      <c r="F29" s="6">
        <f t="shared" si="0"/>
        <v>25525.525525525525</v>
      </c>
      <c r="G29" s="6">
        <f t="shared" ref="G29:G33" si="1">E29/C29</f>
        <v>21271.271271271275</v>
      </c>
      <c r="H29" s="6" t="e">
        <f>E29/#REF!</f>
        <v>#REF!</v>
      </c>
      <c r="I29" s="5"/>
    </row>
    <row r="30" spans="1:14" x14ac:dyDescent="0.25">
      <c r="B30" s="39"/>
      <c r="C30" s="5">
        <f>B30*1.2</f>
        <v>0</v>
      </c>
      <c r="D30" s="5"/>
      <c r="E30" s="6"/>
      <c r="F30" s="6" t="e">
        <f t="shared" si="0"/>
        <v>#DIV/0!</v>
      </c>
      <c r="G30" s="6" t="e">
        <f t="shared" si="1"/>
        <v>#DIV/0!</v>
      </c>
      <c r="H30" s="6" t="e">
        <f>E30/#REF!</f>
        <v>#REF!</v>
      </c>
      <c r="I30" s="5" t="e">
        <f>#REF!/B30</f>
        <v>#REF!</v>
      </c>
    </row>
    <row r="31" spans="1:14" x14ac:dyDescent="0.25">
      <c r="B31" s="39"/>
      <c r="C31" s="40"/>
      <c r="E31" s="9"/>
      <c r="F31" s="9" t="e">
        <f t="shared" si="0"/>
        <v>#DIV/0!</v>
      </c>
      <c r="G31" s="6" t="e">
        <f t="shared" si="1"/>
        <v>#DIV/0!</v>
      </c>
      <c r="H31" s="9" t="e">
        <f>E31/#REF!</f>
        <v>#REF!</v>
      </c>
      <c r="I31" s="5" t="e">
        <f>C31/B31</f>
        <v>#DIV/0!</v>
      </c>
    </row>
    <row r="32" spans="1:14" x14ac:dyDescent="0.25">
      <c r="E32" s="9"/>
      <c r="F32" s="9" t="e">
        <f t="shared" si="0"/>
        <v>#DIV/0!</v>
      </c>
      <c r="G32" s="9" t="e">
        <f t="shared" si="1"/>
        <v>#DIV/0!</v>
      </c>
      <c r="H32" s="9" t="e">
        <f>E32/#REF!</f>
        <v>#REF!</v>
      </c>
      <c r="I32" t="e">
        <f>#REF!/B32</f>
        <v>#REF!</v>
      </c>
    </row>
    <row r="33" spans="1:8" x14ac:dyDescent="0.25">
      <c r="E33" s="40"/>
      <c r="F33" s="9" t="e">
        <f t="shared" si="0"/>
        <v>#DIV/0!</v>
      </c>
      <c r="G33" s="9" t="e">
        <f t="shared" si="1"/>
        <v>#DIV/0!</v>
      </c>
      <c r="H33" s="9" t="e">
        <f>E33/#REF!</f>
        <v>#REF!</v>
      </c>
    </row>
    <row r="35" spans="1:8" x14ac:dyDescent="0.25">
      <c r="A35">
        <f>44.94*10.764</f>
        <v>483.73415999999997</v>
      </c>
      <c r="B35" s="22">
        <v>6000000</v>
      </c>
      <c r="C35">
        <f t="shared" ref="C35:C40" si="2">B35/A35</f>
        <v>12403.506917931949</v>
      </c>
      <c r="D35" s="4">
        <f>B15/C35</f>
        <v>1.7665971523199999</v>
      </c>
      <c r="E35">
        <f>A35/1.2</f>
        <v>403.11180000000002</v>
      </c>
      <c r="F35" s="41">
        <f>B35/E35</f>
        <v>14884.208301518338</v>
      </c>
      <c r="H35" s="4"/>
    </row>
    <row r="36" spans="1:8" x14ac:dyDescent="0.25">
      <c r="A36">
        <f>81.32*10.764</f>
        <v>875.3284799999999</v>
      </c>
      <c r="B36" s="22">
        <v>11500000</v>
      </c>
      <c r="C36">
        <f t="shared" si="2"/>
        <v>13137.925090704237</v>
      </c>
      <c r="D36" s="4">
        <f>B15/F36</f>
        <v>1.3898693951999999</v>
      </c>
      <c r="E36">
        <f>A36/1.2</f>
        <v>729.44039999999995</v>
      </c>
      <c r="F36" s="41">
        <f>B36/E36</f>
        <v>15765.510108845083</v>
      </c>
      <c r="H36" s="4"/>
    </row>
    <row r="37" spans="1:8" x14ac:dyDescent="0.25">
      <c r="A37">
        <f>40*10.764</f>
        <v>430.55999999999995</v>
      </c>
      <c r="B37" s="22">
        <v>7500000</v>
      </c>
      <c r="C37">
        <f t="shared" si="2"/>
        <v>17419.175027870682</v>
      </c>
      <c r="D37" s="4">
        <f>B15/F37</f>
        <v>1.04827008</v>
      </c>
      <c r="E37">
        <f>A37/1.2</f>
        <v>358.79999999999995</v>
      </c>
      <c r="F37" s="41">
        <f>B37/E37</f>
        <v>20903.010033444818</v>
      </c>
    </row>
    <row r="38" spans="1:8" ht="15.75" x14ac:dyDescent="0.25">
      <c r="A38" s="10"/>
      <c r="C38" t="e">
        <f t="shared" si="2"/>
        <v>#DIV/0!</v>
      </c>
      <c r="D38" s="4" t="e">
        <f>B15/C38</f>
        <v>#DIV/0!</v>
      </c>
    </row>
    <row r="39" spans="1:8" ht="15.75" x14ac:dyDescent="0.25">
      <c r="A39" s="10"/>
      <c r="C39" t="e">
        <f t="shared" si="2"/>
        <v>#DIV/0!</v>
      </c>
    </row>
    <row r="40" spans="1:8" ht="15.75" x14ac:dyDescent="0.25">
      <c r="A40" s="10"/>
      <c r="C40" t="e">
        <f t="shared" si="2"/>
        <v>#DIV/0!</v>
      </c>
    </row>
    <row r="41" spans="1:8" ht="15.75" x14ac:dyDescent="0.25">
      <c r="A41" s="10"/>
    </row>
    <row r="42" spans="1:8" ht="15.75" x14ac:dyDescent="0.25">
      <c r="A42" s="10"/>
    </row>
    <row r="43" spans="1:8" ht="15.75" x14ac:dyDescent="0.25">
      <c r="A43" s="10"/>
    </row>
    <row r="44" spans="1:8" ht="15.75" x14ac:dyDescent="0.25">
      <c r="A44" s="10"/>
    </row>
    <row r="64" spans="3:5" x14ac:dyDescent="0.25">
      <c r="C64" s="4"/>
      <c r="D64" s="4"/>
      <c r="E64" s="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O1" workbookViewId="0">
      <selection activeCell="AD1" sqref="AD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topLeftCell="A7"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topLeftCell="N1" workbookViewId="0">
      <selection activeCell="N1" sqref="N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W20" sqref="W20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Sheet1</vt:lpstr>
      <vt:lpstr>Sheet2</vt:lpstr>
      <vt:lpstr>Sheet7</vt:lpstr>
      <vt:lpstr>Sheet3</vt:lpstr>
      <vt:lpstr>Sheet4</vt:lpstr>
      <vt:lpstr>Sheet5</vt:lpstr>
      <vt:lpstr>Sheet6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2024-12-18T11:06:14Z</dcterms:modified>
</cp:coreProperties>
</file>