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P7" i="20" l="1"/>
  <c r="O14" i="15" l="1"/>
  <c r="T16" i="13"/>
  <c r="P5" i="15" l="1"/>
  <c r="Q12" i="14"/>
  <c r="W34" i="4"/>
  <c r="C3" i="4" l="1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Q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6" i="4" l="1"/>
  <c r="H4" i="4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<sst xmlns="http://schemas.openxmlformats.org/spreadsheetml/2006/main" count="49" uniqueCount="42">
  <si>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</si>
  <si>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</si>
  <si>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</si>
  <si>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</si>
  <si>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</si>
  <si>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</si>
  <si>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</si>
  <si>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</si>
  <si>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</si>
  <si>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</si>
  <si>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</si>
  <si>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</si>
  <si>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</si>
  <si>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</si>
  <si>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</si>
  <si>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</si>
  <si>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</si>
  <si>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</si>
  <si>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</si>
  <si>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</si>
  <si>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</si>
  <si>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</si>
  <si>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</si>
  <si>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</si>
  <si>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</si>
  <si>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</si>
  <si>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</si>
  <si>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</si>
  <si>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</si>
  <si>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</si>
  <si>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</si>
  <si>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</si>
  <si>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</si>
  <si>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</si>
  <si>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</si>
  <si>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</si>
  <si>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</si>
  <si>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</si>
  <si>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As per part OC</t>
  </si>
  <si>
    <t>State Bank of India ( Bassein Taluka Industrial Estate Branch )   -  MINAL YUVRAJ PATIL</t>
  </si>
  <si>
    <t>Agree BUA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</si>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</sst>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15</xdr:col>
      <xdr:colOff>143746</xdr:colOff>
      <xdr:row>29</xdr:row>
      <xdr:rowOff>143613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6239746" cy="5287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200904</xdr:colOff>
      <xdr:row>32</xdr:row>
      <xdr:rowOff>181692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296904" cy="51346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219956</xdr:colOff>
      <xdr:row>29</xdr:row>
      <xdr:rowOff>96008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15956" cy="54300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18</xdr:col>
      <xdr:colOff>39552</xdr:colOff>
      <xdr:row>33</xdr:row>
      <xdr:rowOff>57909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402752" cy="5439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17</xdr:col>
      <xdr:colOff>487204</xdr:colOff>
      <xdr:row>36</xdr:row>
      <xdr:rowOff>172218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0240804" cy="55062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21</xdr:col>
      <xdr:colOff>248535</xdr:colOff>
      <xdr:row>30</xdr:row>
      <xdr:rowOff>153192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90500"/>
          <a:ext cx="6344535" cy="56776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21</xdr:col>
      <xdr:colOff>182191</xdr:colOff>
      <xdr:row>27</xdr:row>
      <xdr:rowOff>76902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8716591" cy="50299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38956</xdr:colOff>
      <xdr:row>28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134956" cy="51727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7" zoomScaleNormal="100" workbookViewId="0">
      <selection activeCell="S20" sqref="S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475</v>
      </c>
      <c r="C3" s="4">
        <f>B3*1.2</f>
        <v>570</v>
      </c>
      <c r="D3" s="4">
        <f t="shared" ref="D3:D9" si="2">C3*1.2</f>
        <v>684</v>
      </c>
      <c r="E3" s="5">
        <f t="shared" ref="E3:E9" si="3">R3</f>
        <v>2889000</v>
      </c>
      <c r="F3" s="9">
        <f t="shared" ref="F3:F9" si="4">ROUND((E3/B3),0)</f>
        <v>6082</v>
      </c>
      <c r="G3" s="9">
        <f t="shared" ref="G3:G9" si="5">ROUND((E3/C3),0)</f>
        <v>5068</v>
      </c>
      <c r="H3" s="9">
        <f t="shared" ref="H3:H9" si="6">ROUND((E3/D3),0)</f>
        <v>4224</v>
      </c>
      <c r="I3" s="4" t="e">
        <f>#REF!</f>
        <v>#REF!</v>
      </c>
      <c r="J3" s="4">
        <f t="shared" ref="J3:J9" si="7">S3</f>
        <v>0</v>
      </c>
      <c r="O3">
        <v>0</v>
      </c>
      <c r="P3">
        <v>570</v>
      </c>
      <c r="Q3">
        <f t="shared" ref="Q3:Q9" si="8">P3/1.2</f>
        <v>475</v>
      </c>
      <c r="R3" s="2">
        <v>2889000</v>
      </c>
    </row>
    <row r="4" spans="1:20" x14ac:dyDescent="0.25">
      <c r="A4" s="4">
        <f t="shared" si="0"/>
        <v>0</v>
      </c>
      <c r="B4" s="4">
        <f t="shared" si="1"/>
        <v>409.16666666666669</v>
      </c>
      <c r="C4" s="4">
        <f t="shared" ref="C4:C9" si="9">B4*1.2</f>
        <v>491</v>
      </c>
      <c r="D4" s="4">
        <f t="shared" si="2"/>
        <v>589.19999999999993</v>
      </c>
      <c r="E4" s="5">
        <f t="shared" si="3"/>
        <v>2300000</v>
      </c>
      <c r="F4" s="9">
        <f t="shared" si="4"/>
        <v>5621</v>
      </c>
      <c r="G4" s="9">
        <f t="shared" si="5"/>
        <v>4684</v>
      </c>
      <c r="H4" s="9">
        <f t="shared" si="6"/>
        <v>3904</v>
      </c>
      <c r="I4" s="4" t="e">
        <f>#REF!</f>
        <v>#REF!</v>
      </c>
      <c r="J4" s="4">
        <f t="shared" si="7"/>
        <v>0</v>
      </c>
      <c r="O4">
        <v>0</v>
      </c>
      <c r="P4">
        <v>491</v>
      </c>
      <c r="Q4">
        <f t="shared" si="8"/>
        <v>409.16666666666669</v>
      </c>
      <c r="R4" s="2">
        <v>2300000</v>
      </c>
    </row>
    <row r="5" spans="1:20" s="43" customFormat="1" x14ac:dyDescent="0.25">
      <c r="A5" s="41">
        <f t="shared" si="0"/>
        <v>0</v>
      </c>
      <c r="B5" s="41">
        <f t="shared" si="1"/>
        <v>475</v>
      </c>
      <c r="C5" s="41">
        <f t="shared" si="9"/>
        <v>570</v>
      </c>
      <c r="D5" s="41">
        <f t="shared" si="2"/>
        <v>684</v>
      </c>
      <c r="E5" s="42">
        <f t="shared" si="3"/>
        <v>3369000</v>
      </c>
      <c r="F5" s="41">
        <f t="shared" si="4"/>
        <v>7093</v>
      </c>
      <c r="G5" s="41">
        <f t="shared" si="5"/>
        <v>5911</v>
      </c>
      <c r="H5" s="41">
        <f t="shared" si="6"/>
        <v>4925</v>
      </c>
      <c r="I5" s="41" t="e">
        <f>#REF!</f>
        <v>#REF!</v>
      </c>
      <c r="J5" s="41">
        <f t="shared" si="7"/>
        <v>0</v>
      </c>
      <c r="O5" s="43">
        <v>0</v>
      </c>
      <c r="P5" s="43">
        <v>570</v>
      </c>
      <c r="Q5" s="43">
        <f t="shared" si="8"/>
        <v>475</v>
      </c>
      <c r="R5" s="44">
        <v>3369000</v>
      </c>
    </row>
    <row r="6" spans="1:20" x14ac:dyDescent="0.25">
      <c r="A6" s="4">
        <f t="shared" si="0"/>
        <v>0</v>
      </c>
      <c r="B6" s="4">
        <f t="shared" si="1"/>
        <v>375</v>
      </c>
      <c r="C6" s="4">
        <f t="shared" si="9"/>
        <v>450</v>
      </c>
      <c r="D6" s="4">
        <f t="shared" si="2"/>
        <v>540</v>
      </c>
      <c r="E6" s="5">
        <f t="shared" si="3"/>
        <v>3650000</v>
      </c>
      <c r="F6" s="9">
        <f t="shared" si="4"/>
        <v>9733</v>
      </c>
      <c r="G6" s="9">
        <f t="shared" si="5"/>
        <v>8111</v>
      </c>
      <c r="H6" s="9">
        <f t="shared" si="6"/>
        <v>6759</v>
      </c>
      <c r="I6" s="4" t="e">
        <f>#REF!</f>
        <v>#REF!</v>
      </c>
      <c r="J6" s="4">
        <f t="shared" si="7"/>
        <v>0</v>
      </c>
      <c r="O6">
        <v>0</v>
      </c>
      <c r="P6">
        <f t="shared" ref="P6:P9" si="10">O6/1.2</f>
        <v>0</v>
      </c>
      <c r="Q6">
        <v>375</v>
      </c>
      <c r="R6" s="2">
        <v>3650000</v>
      </c>
    </row>
    <row r="7" spans="1:20" s="43" customFormat="1" x14ac:dyDescent="0.25">
      <c r="A7" s="41">
        <f t="shared" si="0"/>
        <v>0</v>
      </c>
      <c r="B7" s="41">
        <f t="shared" si="1"/>
        <v>475</v>
      </c>
      <c r="C7" s="41">
        <f t="shared" si="9"/>
        <v>570</v>
      </c>
      <c r="D7" s="41">
        <f t="shared" si="2"/>
        <v>684</v>
      </c>
      <c r="E7" s="42">
        <f t="shared" si="3"/>
        <v>3846000</v>
      </c>
      <c r="F7" s="41">
        <f t="shared" si="4"/>
        <v>8097</v>
      </c>
      <c r="G7" s="41">
        <f t="shared" si="5"/>
        <v>6747</v>
      </c>
      <c r="H7" s="41">
        <f t="shared" si="6"/>
        <v>5623</v>
      </c>
      <c r="I7" s="41" t="e">
        <f>#REF!</f>
        <v>#REF!</v>
      </c>
      <c r="J7" s="41">
        <f t="shared" si="7"/>
        <v>0</v>
      </c>
      <c r="O7" s="43">
        <v>0</v>
      </c>
      <c r="P7" s="43">
        <v>570</v>
      </c>
      <c r="Q7" s="43">
        <f t="shared" si="8"/>
        <v>475</v>
      </c>
      <c r="R7" s="44">
        <v>3846000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5" si="32">N16</f>
        <v>0</v>
      </c>
      <c r="B16" s="41">
        <f t="shared" ref="B16:B25" si="33">Q16</f>
        <v>400</v>
      </c>
      <c r="C16" s="41">
        <f t="shared" ref="C16:C25" si="34">B16*1.2</f>
        <v>480</v>
      </c>
      <c r="D16" s="41">
        <f t="shared" ref="D16:D25" si="35">C16*1.2</f>
        <v>576</v>
      </c>
      <c r="E16" s="42">
        <f t="shared" ref="E16:E25" si="36">R16</f>
        <v>5000000</v>
      </c>
      <c r="F16" s="41">
        <f t="shared" ref="F16:F25" si="37">ROUND((E16/B16),0)</f>
        <v>12500</v>
      </c>
      <c r="G16" s="41">
        <f t="shared" ref="G16:G25" si="38">ROUND((E16/C16),0)</f>
        <v>10417</v>
      </c>
      <c r="H16" s="41">
        <f t="shared" ref="H16:H25" si="39">ROUND((E16/D16),0)</f>
        <v>8681</v>
      </c>
      <c r="I16" s="41" t="e">
        <f>#REF!</f>
        <v>#REF!</v>
      </c>
      <c r="J16" s="41">
        <f t="shared" ref="J16:J25" si="40">S16</f>
        <v>0</v>
      </c>
      <c r="O16" s="43">
        <v>0</v>
      </c>
      <c r="P16" s="43">
        <v>480</v>
      </c>
      <c r="Q16" s="43">
        <f t="shared" ref="P16:Q25" si="41">P16/1.2</f>
        <v>400</v>
      </c>
      <c r="R16" s="44">
        <v>5000000</v>
      </c>
    </row>
    <row r="17" spans="1:25" x14ac:dyDescent="0.25">
      <c r="A17" s="4">
        <f t="shared" si="32"/>
        <v>0</v>
      </c>
      <c r="B17" s="4">
        <f t="shared" si="33"/>
        <v>490</v>
      </c>
      <c r="C17" s="4">
        <f t="shared" si="34"/>
        <v>588</v>
      </c>
      <c r="D17" s="4">
        <f t="shared" si="35"/>
        <v>705.6</v>
      </c>
      <c r="E17" s="5">
        <f t="shared" si="36"/>
        <v>3700000</v>
      </c>
      <c r="F17" s="9">
        <f t="shared" si="37"/>
        <v>7551</v>
      </c>
      <c r="G17" s="9">
        <f t="shared" si="38"/>
        <v>6293</v>
      </c>
      <c r="H17" s="9">
        <f t="shared" si="39"/>
        <v>5244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490</v>
      </c>
      <c r="R17" s="2">
        <v>3700000</v>
      </c>
    </row>
    <row r="18" spans="1:25" x14ac:dyDescent="0.25">
      <c r="A18" s="4">
        <f t="shared" si="32"/>
        <v>0</v>
      </c>
      <c r="B18" s="4">
        <f t="shared" si="33"/>
        <v>601</v>
      </c>
      <c r="C18" s="4">
        <f t="shared" si="34"/>
        <v>721.19999999999993</v>
      </c>
      <c r="D18" s="4">
        <f t="shared" si="35"/>
        <v>865.43999999999994</v>
      </c>
      <c r="E18" s="5">
        <f t="shared" si="36"/>
        <v>5900000</v>
      </c>
      <c r="F18" s="9">
        <f t="shared" si="37"/>
        <v>9817</v>
      </c>
      <c r="G18" s="9">
        <f t="shared" si="38"/>
        <v>8181</v>
      </c>
      <c r="H18" s="9">
        <f t="shared" si="39"/>
        <v>6817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601</v>
      </c>
      <c r="R18" s="2">
        <v>5900000</v>
      </c>
    </row>
    <row r="19" spans="1:25" s="43" customFormat="1" x14ac:dyDescent="0.25">
      <c r="A19" s="41">
        <f t="shared" ref="A19:A22" si="42">N19</f>
        <v>0</v>
      </c>
      <c r="B19" s="41">
        <f t="shared" ref="B19:B22" si="43">Q19</f>
        <v>580</v>
      </c>
      <c r="C19" s="41">
        <f t="shared" ref="C19:C22" si="44">B19*1.2</f>
        <v>696</v>
      </c>
      <c r="D19" s="41">
        <f t="shared" ref="D19:D22" si="45">C19*1.2</f>
        <v>835.19999999999993</v>
      </c>
      <c r="E19" s="42">
        <f t="shared" ref="E19:E22" si="46">R19</f>
        <v>6000000</v>
      </c>
      <c r="F19" s="41">
        <f t="shared" ref="F19:F22" si="47">ROUND((E19/B19),0)</f>
        <v>10345</v>
      </c>
      <c r="G19" s="41">
        <f t="shared" ref="G19:G22" si="48">ROUND((E19/C19),0)</f>
        <v>8621</v>
      </c>
      <c r="H19" s="41">
        <f t="shared" ref="H19:H22" si="49">ROUND((E19/D19),0)</f>
        <v>7184</v>
      </c>
      <c r="I19" s="41" t="e">
        <f>#REF!</f>
        <v>#REF!</v>
      </c>
      <c r="J19" s="41">
        <f t="shared" ref="J19:J22" si="50">S19</f>
        <v>0</v>
      </c>
      <c r="O19" s="43">
        <v>0</v>
      </c>
      <c r="P19" s="43">
        <f t="shared" ref="P19:P22" si="51">O19/1.2</f>
        <v>0</v>
      </c>
      <c r="Q19" s="43">
        <v>580</v>
      </c>
      <c r="R19" s="44">
        <v>6000000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ref="Q20:Q22" si="52">P20/1.2</f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7800</v>
      </c>
      <c r="X26" s="20" t="s">
        <v>41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D28" t="s">
        <v>40</v>
      </c>
      <c r="E28">
        <v>585</v>
      </c>
      <c r="S28" s="10"/>
      <c r="T28" s="10"/>
      <c r="U28" s="17" t="s">
        <v>15</v>
      </c>
      <c r="V28" s="18"/>
      <c r="W28" s="19">
        <f>W26-W27</f>
        <v>5300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29</v>
      </c>
      <c r="X30" s="25">
        <v>2024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31</v>
      </c>
      <c r="X31" s="31">
        <v>1995</v>
      </c>
      <c r="Y31" t="s">
        <v>38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6" t="s">
        <v>39</v>
      </c>
      <c r="Q33" s="46"/>
      <c r="R33" s="46"/>
      <c r="S33" s="46"/>
      <c r="T33" s="47"/>
      <c r="U33" s="21" t="s">
        <v>20</v>
      </c>
      <c r="V33" s="23"/>
      <c r="W33" s="24">
        <f>90*W30/W32</f>
        <v>43.5</v>
      </c>
      <c r="X33" s="24"/>
    </row>
    <row r="34" spans="15:24" ht="15.75" x14ac:dyDescent="0.25">
      <c r="U34" s="17"/>
      <c r="V34" s="26"/>
      <c r="W34" s="27">
        <f>W33%</f>
        <v>0.435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1087.5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1412.5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5300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6712.5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32</v>
      </c>
      <c r="V41" s="30"/>
      <c r="W41" s="25">
        <v>585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3926812.5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3534131.25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3141450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1462500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8180.859375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3:T44"/>
  <sheetViews>
    <sheetView topLeftCell="D1" zoomScaleNormal="100" workbookViewId="0">
      <selection activeCell="T13" sqref="T13:T16"/>
    </sheetView>
  </sheetViews>
  <sheetFormatPr defaultRowHeight="15" x14ac:dyDescent="0.25"/>
  <cols>
    <col min="20" max="20" width="22.85546875" customWidth="1"/>
  </cols>
  <sheetData>
    <row r="13" spans="20:20" x14ac:dyDescent="0.25">
      <c r="T13">
        <v>2700000</v>
      </c>
    </row>
    <row r="14" spans="20:20" x14ac:dyDescent="0.25">
      <c r="T14">
        <v>162000</v>
      </c>
    </row>
    <row r="15" spans="20:20" x14ac:dyDescent="0.25">
      <c r="T15">
        <v>27000</v>
      </c>
    </row>
    <row r="16" spans="20:20" x14ac:dyDescent="0.25">
      <c r="T16">
        <f>SUM(T13:T15)</f>
        <v>2889000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2:Q12"/>
  <sheetViews>
    <sheetView topLeftCell="D6" workbookViewId="0">
      <selection activeCell="Q13" sqref="Q13"/>
    </sheetView>
  </sheetViews>
  <sheetFormatPr defaultRowHeight="15" x14ac:dyDescent="0.25"/>
  <sheetData>
    <row r="12" spans="16:17" x14ac:dyDescent="0.25">
      <c r="P12">
        <v>45.59</v>
      </c>
      <c r="Q12">
        <f>P12*10.764</f>
        <v>490.73076000000003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4"/>
  <sheetViews>
    <sheetView topLeftCell="A4" zoomScaleNormal="100" workbookViewId="0">
      <selection activeCell="M19" sqref="M19"/>
    </sheetView>
  </sheetViews>
  <sheetFormatPr defaultRowHeight="15" x14ac:dyDescent="0.25"/>
  <cols>
    <col min="15" max="15" width="13.140625" customWidth="1"/>
  </cols>
  <sheetData>
    <row r="2" spans="1:16" x14ac:dyDescent="0.25">
      <c r="A2" s="6"/>
    </row>
    <row r="5" spans="1:16" x14ac:dyDescent="0.25">
      <c r="O5">
        <v>52.97</v>
      </c>
      <c r="P5">
        <f>O5*10.764</f>
        <v>570.16908000000001</v>
      </c>
    </row>
    <row r="11" spans="1:16" x14ac:dyDescent="0.25">
      <c r="O11">
        <v>3150000</v>
      </c>
    </row>
    <row r="12" spans="1:16" x14ac:dyDescent="0.25">
      <c r="O12">
        <v>189000</v>
      </c>
    </row>
    <row r="13" spans="1:16" x14ac:dyDescent="0.25">
      <c r="O13">
        <v>30000</v>
      </c>
    </row>
    <row r="14" spans="1:16" x14ac:dyDescent="0.25">
      <c r="O14">
        <f>SUM(O11:O13)</f>
        <v>3369000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4" sqref="B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B9" sqref="B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J15" sqref="J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H2" sqref="H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4:P7"/>
  <sheetViews>
    <sheetView zoomScaleNormal="100" workbookViewId="0">
      <selection activeCell="B24" sqref="B24"/>
    </sheetView>
  </sheetViews>
  <sheetFormatPr defaultRowHeight="15" x14ac:dyDescent="0.25"/>
  <sheetData>
    <row r="4" spans="16:16" x14ac:dyDescent="0.25">
      <c r="P4">
        <v>3600000</v>
      </c>
    </row>
    <row r="5" spans="16:16" x14ac:dyDescent="0.25">
      <c r="P5">
        <v>216000</v>
      </c>
    </row>
    <row r="6" spans="16:16" x14ac:dyDescent="0.25">
      <c r="P6">
        <v>30000</v>
      </c>
    </row>
    <row r="7" spans="16:16" x14ac:dyDescent="0.25">
      <c r="P7">
        <f>SUM(P4:P6)</f>
        <v>3846000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2025-01-15T09:52:26Z</dcterms:modified>
</cp:coreProperties>
</file>