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id Corporate Branch Vashi\Asha Jitendra Ganatra\"/>
    </mc:Choice>
  </mc:AlternateContent>
  <xr:revisionPtr revIDLastSave="0" documentId="13_ncr:1_{E5041149-7219-444E-B26F-41F8121E1EC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<sst xmlns="http://schemas.openxmlformats.org/spreadsheetml/2006/main" count="131" uniqueCount="89">
  <si>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</si>
  <si>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</si>
  <si>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</si>
  <si>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</si>
  <si>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</si>
  <si>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</si>
  <si>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</si>
  <si>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</si>
  <si>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</si>
  <si>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</si>
  <si>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</si>
  <si>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</si>
  <si>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</si>
  <si>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</si>
  <si>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</si>
  <si>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</si>
  <si>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</si>
  <si>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</si>
  <si>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</si>
  <si>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</si>
  <si>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</si>
  <si>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</si>
  <si>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</si>
  <si>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</si>
  <si>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</si>
  <si>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</si>
  <si>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</si>
  <si>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</si>
  <si>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</si>
  <si>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</si>
  <si>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</si>
  <si>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</si>
  <si>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</si>
  <si>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</si>
  <si>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</si>
  <si>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</si>
  <si>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</si>
  <si>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</si>
  <si>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</si>
  <si>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</si>
  <si>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</si>
  <si>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</si>
  <si>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</si>
  <si>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</si>
  <si>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</si>
  <si>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</si>
  <si>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</si>
  <si>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</si>
  <si>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</si>
  <si>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</si>
  <si>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</si>
  <si>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</si>
  <si>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</si>
  <si>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</si>
  <si>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</si>
  <si>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</si>
  <si>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</si>
  <si>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</si>
  <si>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</si>
  <si>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</si>
  <si>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</si>
  <si>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</si>
  <si>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</si>
  <si>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</si>
  <si>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</si>
  <si>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</si>
  <si>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</si>
  <si>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</si>
  <si>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</si>
  <si>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</si>
  <si>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</si>
  <si>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</si>
  <si>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</si>
  <si>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</si>
  <si>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</si>
  <si>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</si>
  <si>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</si>
  <si>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</si>
  <si>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</si>
  <si>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</si>
  <si>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</si>
  <si>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</si>
  <si>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</si>
  <si>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08.11.2024</t>
  </si>
  <si>
    <t>IGR-05.11.24</t>
  </si>
  <si>
    <t>IGR-23.10.24</t>
  </si>
  <si>
    <t>IGR-14.10.24</t>
  </si>
  <si>
    <t>IGR-04.10.24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</si>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</sst>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06634-C123-48F5-8F7D-B0245770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887A3-3CA2-4BC3-B54E-CEAF8722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EB70B-01A1-401C-9D88-F78675F1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661FC-8832-4FC5-BA30-6533227B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D8970-2D1B-4B6F-88AA-E18EF615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701DF-B721-4AC4-90C4-692DCF5A1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C2CE2-33E4-4CB0-98CE-3C746E1C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36</v>
      </c>
      <c r="I3" s="55"/>
      <c r="J3" s="55" t="s">
        <v>37</v>
      </c>
      <c r="K3" s="55" t="s">
        <v>38</v>
      </c>
      <c r="L3" s="55" t="s">
        <v>39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40</v>
      </c>
      <c r="I4" s="41" t="s">
        <v>41</v>
      </c>
      <c r="J4" s="41" t="s">
        <v>42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61</v>
      </c>
      <c r="E5" s="59">
        <f>C5/10.764</f>
        <v>32561.696395392046</v>
      </c>
      <c r="F5" s="58" t="s">
        <v>62</v>
      </c>
      <c r="H5" s="60" t="s">
        <v>43</v>
      </c>
      <c r="I5" s="56">
        <v>0.95</v>
      </c>
      <c r="J5" s="41"/>
      <c r="K5" s="41" t="s">
        <v>44</v>
      </c>
      <c r="L5" s="41" t="s">
        <v>41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45</v>
      </c>
      <c r="I6" s="56">
        <v>0.9</v>
      </c>
      <c r="J6" s="41" t="s">
        <v>46</v>
      </c>
      <c r="K6" s="41" t="s">
        <v>47</v>
      </c>
      <c r="L6" s="41" t="s">
        <v>48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49</v>
      </c>
      <c r="I7" s="56">
        <v>0.8</v>
      </c>
      <c r="J7" s="41"/>
      <c r="K7" s="60" t="s">
        <v>45</v>
      </c>
      <c r="L7" s="56">
        <v>0.05</v>
      </c>
    </row>
    <row r="8" spans="2:12" ht="30" x14ac:dyDescent="0.25">
      <c r="B8" s="62" t="s">
        <v>79</v>
      </c>
      <c r="C8" s="52">
        <f>C7*D13%</f>
        <v>321094.09999999998</v>
      </c>
      <c r="D8" s="41"/>
      <c r="E8" s="41"/>
      <c r="F8" s="41"/>
      <c r="H8" s="60" t="s">
        <v>50</v>
      </c>
      <c r="I8" s="56">
        <v>0.7</v>
      </c>
      <c r="J8" s="41"/>
      <c r="K8" s="63" t="s">
        <v>51</v>
      </c>
      <c r="L8" s="56">
        <v>0.1</v>
      </c>
    </row>
    <row r="9" spans="2:12" x14ac:dyDescent="0.25">
      <c r="B9" s="41" t="s">
        <v>80</v>
      </c>
      <c r="C9" s="57">
        <f>C6+C8</f>
        <v>350494.1</v>
      </c>
      <c r="D9" s="58" t="s">
        <v>61</v>
      </c>
      <c r="E9" s="59">
        <f>C9/10.764</f>
        <v>32561.696395392046</v>
      </c>
      <c r="F9" s="58" t="s">
        <v>62</v>
      </c>
      <c r="H9" s="60" t="s">
        <v>52</v>
      </c>
      <c r="I9" s="56">
        <v>0.6</v>
      </c>
      <c r="J9" s="41"/>
      <c r="K9" s="41" t="s">
        <v>53</v>
      </c>
      <c r="L9" s="56">
        <v>0.15</v>
      </c>
    </row>
    <row r="10" spans="2:12" x14ac:dyDescent="0.25">
      <c r="C10" s="64"/>
      <c r="H10" s="41" t="s">
        <v>54</v>
      </c>
      <c r="I10" s="56">
        <v>0.5</v>
      </c>
      <c r="J10" s="41"/>
      <c r="K10" s="41" t="s">
        <v>55</v>
      </c>
      <c r="L10" s="56">
        <v>0.2</v>
      </c>
    </row>
    <row r="11" spans="2:12" x14ac:dyDescent="0.25">
      <c r="B11" s="47" t="s">
        <v>67</v>
      </c>
      <c r="C11" s="66">
        <f>Calculation!D7</f>
        <v>2024</v>
      </c>
      <c r="H11" s="41" t="s">
        <v>56</v>
      </c>
      <c r="I11" s="56">
        <v>0.4</v>
      </c>
      <c r="J11" s="41"/>
      <c r="K11" s="41"/>
      <c r="L11" s="41"/>
    </row>
    <row r="12" spans="2:12" x14ac:dyDescent="0.25">
      <c r="B12" s="47" t="s">
        <v>68</v>
      </c>
      <c r="C12" s="66">
        <f>Calculation!D8</f>
        <v>2024</v>
      </c>
      <c r="D12" s="65">
        <v>100</v>
      </c>
      <c r="H12" s="41" t="s">
        <v>57</v>
      </c>
      <c r="I12" s="56">
        <v>0.3</v>
      </c>
      <c r="J12" s="41"/>
      <c r="K12" s="41"/>
      <c r="L12" s="41"/>
    </row>
    <row r="13" spans="2:12" x14ac:dyDescent="0.25">
      <c r="B13" s="47" t="s">
        <v>69</v>
      </c>
      <c r="C13" s="66">
        <f>C11-C12</f>
        <v>0</v>
      </c>
      <c r="D13" s="65">
        <f>D12-C13</f>
        <v>100</v>
      </c>
    </row>
    <row r="15" spans="2:12" x14ac:dyDescent="0.25">
      <c r="B15" s="41" t="s">
        <v>58</v>
      </c>
      <c r="C15" s="52">
        <v>93700</v>
      </c>
      <c r="D15" s="41"/>
      <c r="E15" s="41"/>
      <c r="F15" s="41"/>
    </row>
    <row r="16" spans="2:12" x14ac:dyDescent="0.25">
      <c r="B16" s="41" t="s">
        <v>59</v>
      </c>
      <c r="C16" s="52">
        <f>C15*5%</f>
        <v>4685</v>
      </c>
      <c r="D16" s="41"/>
      <c r="E16" s="41"/>
      <c r="F16" s="41"/>
    </row>
    <row r="17" spans="2:6" x14ac:dyDescent="0.25">
      <c r="B17" s="41" t="s">
        <v>60</v>
      </c>
      <c r="C17" s="57">
        <f>C15+C16</f>
        <v>98385</v>
      </c>
      <c r="D17" s="58" t="s">
        <v>61</v>
      </c>
      <c r="E17" s="59">
        <f>C17/10.764</f>
        <v>9140.1895206243044</v>
      </c>
      <c r="F17" s="58" t="s">
        <v>62</v>
      </c>
    </row>
    <row r="18" spans="2:6" x14ac:dyDescent="0.25">
      <c r="B18" s="41" t="s">
        <v>64</v>
      </c>
      <c r="C18" s="52">
        <v>26620</v>
      </c>
      <c r="D18" s="41"/>
      <c r="E18" s="41"/>
      <c r="F18" s="41"/>
    </row>
    <row r="19" spans="2:6" x14ac:dyDescent="0.25">
      <c r="B19" s="41" t="s">
        <v>65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66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63</v>
      </c>
      <c r="C21" s="57">
        <f>C19+C20</f>
        <v>93061</v>
      </c>
      <c r="D21" s="58" t="s">
        <v>61</v>
      </c>
      <c r="E21" s="59">
        <f>C21/10.764</f>
        <v>8645.5778520995918</v>
      </c>
      <c r="F21" s="58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28</v>
      </c>
      <c r="B1" s="38" t="s">
        <v>29</v>
      </c>
      <c r="C1" s="38" t="s">
        <v>30</v>
      </c>
      <c r="D1" s="38" t="s">
        <v>29</v>
      </c>
      <c r="E1" s="39" t="s">
        <v>31</v>
      </c>
      <c r="F1" s="39" t="s">
        <v>32</v>
      </c>
      <c r="G1" s="39" t="s">
        <v>33</v>
      </c>
      <c r="H1" s="39" t="s">
        <v>33</v>
      </c>
      <c r="I1" s="40" t="s">
        <v>34</v>
      </c>
      <c r="J1" s="40" t="s">
        <v>35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43</v>
      </c>
      <c r="T4" s="36">
        <v>0.95</v>
      </c>
      <c r="V4" t="s">
        <v>44</v>
      </c>
      <c r="W4" t="s">
        <v>41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45</v>
      </c>
      <c r="T5" s="36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49</v>
      </c>
      <c r="T6" s="36">
        <v>0.8</v>
      </c>
      <c r="V6" s="43" t="s">
        <v>45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50</v>
      </c>
      <c r="T7" s="36">
        <v>0.7</v>
      </c>
      <c r="V7" s="45" t="s">
        <v>51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52</v>
      </c>
      <c r="T8" s="36">
        <v>0.6</v>
      </c>
      <c r="V8" t="s">
        <v>53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54</v>
      </c>
      <c r="T9" s="36">
        <v>0.5</v>
      </c>
      <c r="V9" t="s">
        <v>55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56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57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0" bestFit="1" customWidth="1"/>
  </cols>
  <sheetData>
    <row r="1" spans="1:6" x14ac:dyDescent="0.25">
      <c r="A1" s="11"/>
      <c r="B1" s="12"/>
      <c r="C1" s="13"/>
      <c r="D1" s="14"/>
    </row>
    <row r="2" spans="1:6" x14ac:dyDescent="0.25">
      <c r="A2" s="15"/>
      <c r="D2" s="17"/>
    </row>
    <row r="3" spans="1:6" x14ac:dyDescent="0.25">
      <c r="A3" s="15" t="s">
        <v>13</v>
      </c>
      <c r="B3" s="18"/>
      <c r="C3" s="19">
        <v>36000</v>
      </c>
      <c r="D3" s="22" t="s">
        <v>74</v>
      </c>
      <c r="E3" s="6" t="s">
        <v>82</v>
      </c>
      <c r="F3" s="65"/>
    </row>
    <row r="4" spans="1:6" ht="30" x14ac:dyDescent="0.25">
      <c r="A4" s="21" t="s">
        <v>14</v>
      </c>
      <c r="B4" s="18"/>
      <c r="C4" s="19">
        <v>4000</v>
      </c>
      <c r="D4" s="22"/>
    </row>
    <row r="5" spans="1:6" x14ac:dyDescent="0.25">
      <c r="A5" s="15" t="s">
        <v>15</v>
      </c>
      <c r="B5" s="18"/>
      <c r="C5" s="19">
        <f>C3-C4</f>
        <v>32000</v>
      </c>
      <c r="D5" s="22"/>
    </row>
    <row r="6" spans="1:6" x14ac:dyDescent="0.25">
      <c r="A6" s="15" t="s">
        <v>16</v>
      </c>
      <c r="B6" s="18"/>
      <c r="C6" s="19">
        <f>C4</f>
        <v>4000</v>
      </c>
      <c r="D6" s="22"/>
    </row>
    <row r="7" spans="1:6" x14ac:dyDescent="0.25">
      <c r="A7" s="15" t="s">
        <v>17</v>
      </c>
      <c r="B7" s="23"/>
      <c r="C7" s="24">
        <f>D7-D8</f>
        <v>0</v>
      </c>
      <c r="D7" s="24">
        <v>2024</v>
      </c>
    </row>
    <row r="8" spans="1:6" x14ac:dyDescent="0.25">
      <c r="A8" s="15" t="s">
        <v>18</v>
      </c>
      <c r="B8" s="23"/>
      <c r="C8" s="24">
        <f>C9-C7</f>
        <v>60</v>
      </c>
      <c r="D8" s="24">
        <v>2024</v>
      </c>
    </row>
    <row r="9" spans="1:6" x14ac:dyDescent="0.25">
      <c r="A9" s="15" t="s">
        <v>19</v>
      </c>
      <c r="B9" s="23"/>
      <c r="C9" s="24">
        <v>60</v>
      </c>
      <c r="D9" s="24"/>
    </row>
    <row r="10" spans="1:6" ht="30" x14ac:dyDescent="0.25">
      <c r="A10" s="21" t="s">
        <v>20</v>
      </c>
      <c r="B10" s="23"/>
      <c r="C10" s="24">
        <f>90*C7/C9</f>
        <v>0</v>
      </c>
      <c r="D10" s="24"/>
    </row>
    <row r="11" spans="1:6" x14ac:dyDescent="0.25">
      <c r="A11" s="15"/>
      <c r="B11" s="25"/>
      <c r="C11" s="26">
        <f>C10%</f>
        <v>0</v>
      </c>
      <c r="D11" s="26"/>
    </row>
    <row r="12" spans="1:6" x14ac:dyDescent="0.25">
      <c r="A12" s="15" t="s">
        <v>21</v>
      </c>
      <c r="B12" s="18"/>
      <c r="C12" s="19">
        <f>C6*C11</f>
        <v>0</v>
      </c>
      <c r="D12" s="22"/>
    </row>
    <row r="13" spans="1:6" x14ac:dyDescent="0.25">
      <c r="A13" s="15" t="s">
        <v>22</v>
      </c>
      <c r="B13" s="18"/>
      <c r="C13" s="19">
        <f>C6-C12</f>
        <v>4000</v>
      </c>
      <c r="D13" s="22"/>
    </row>
    <row r="14" spans="1:6" x14ac:dyDescent="0.25">
      <c r="A14" s="15" t="s">
        <v>15</v>
      </c>
      <c r="B14" s="18"/>
      <c r="C14" s="19">
        <f>C5</f>
        <v>32000</v>
      </c>
      <c r="D14" s="22"/>
    </row>
    <row r="15" spans="1:6" x14ac:dyDescent="0.25">
      <c r="B15" s="18"/>
      <c r="C15" s="19"/>
      <c r="D15" s="22"/>
    </row>
    <row r="16" spans="1:6" x14ac:dyDescent="0.25">
      <c r="A16" s="27" t="s">
        <v>88</v>
      </c>
      <c r="B16" s="28"/>
      <c r="C16" s="20">
        <f>C14+C13</f>
        <v>36000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2130</v>
      </c>
      <c r="D18" s="24"/>
    </row>
    <row r="19" spans="1:5" x14ac:dyDescent="0.25">
      <c r="A19" s="15" t="s">
        <v>72</v>
      </c>
      <c r="B19" s="6"/>
      <c r="C19" s="30">
        <f>C18*C16</f>
        <v>76680000</v>
      </c>
      <c r="D19" s="72"/>
      <c r="E19" s="65"/>
    </row>
    <row r="20" spans="1:5" x14ac:dyDescent="0.25">
      <c r="A20" s="15" t="s">
        <v>23</v>
      </c>
      <c r="C20" s="31">
        <f>C19*90%</f>
        <v>69012000</v>
      </c>
      <c r="D20" s="30"/>
      <c r="E20" s="65"/>
    </row>
    <row r="21" spans="1:5" x14ac:dyDescent="0.25">
      <c r="A21" s="15" t="s">
        <v>24</v>
      </c>
      <c r="C21" s="31">
        <f>C19*80%</f>
        <v>61344000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25</v>
      </c>
      <c r="B23" s="33"/>
      <c r="C23" s="34">
        <f>C4*C18</f>
        <v>8520000</v>
      </c>
      <c r="D23" s="34"/>
    </row>
    <row r="24" spans="1:5" x14ac:dyDescent="0.25">
      <c r="A24" s="15" t="s">
        <v>26</v>
      </c>
    </row>
    <row r="25" spans="1:5" x14ac:dyDescent="0.25">
      <c r="A25" s="35" t="s">
        <v>27</v>
      </c>
      <c r="B25" s="16"/>
      <c r="C25" s="31">
        <f>C19*0.025/12</f>
        <v>159750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1415</v>
      </c>
      <c r="C2" s="4">
        <f t="shared" ref="C2:C16" si="1">B2*1.2</f>
        <v>1698</v>
      </c>
      <c r="D2" s="4">
        <f t="shared" ref="D2:D16" si="2">C2*1.2</f>
        <v>2037.6</v>
      </c>
      <c r="E2" s="5">
        <f t="shared" ref="E2:E16" si="3">R2</f>
        <v>50290665</v>
      </c>
      <c r="F2" s="4">
        <f t="shared" ref="F2:F15" si="4">ROUND((E2/B2),0)</f>
        <v>35541</v>
      </c>
      <c r="G2" s="4">
        <f t="shared" ref="G2:G15" si="5">ROUND((E2/C2),0)</f>
        <v>29618</v>
      </c>
      <c r="H2" s="4">
        <f t="shared" ref="H2:H15" si="6">ROUND((E2/D2),0)</f>
        <v>24681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1415</v>
      </c>
      <c r="R2" s="2">
        <v>50290665</v>
      </c>
      <c r="S2" s="2" t="s">
        <v>84</v>
      </c>
    </row>
    <row r="3" spans="1:19" x14ac:dyDescent="0.25">
      <c r="A3" s="4">
        <v>2</v>
      </c>
      <c r="B3" s="4">
        <f t="shared" si="0"/>
        <v>2130</v>
      </c>
      <c r="C3" s="4">
        <f t="shared" si="1"/>
        <v>2556</v>
      </c>
      <c r="D3" s="4">
        <f t="shared" si="2"/>
        <v>3067.2</v>
      </c>
      <c r="E3" s="5">
        <f t="shared" si="3"/>
        <v>75505150</v>
      </c>
      <c r="F3" s="74">
        <f t="shared" si="4"/>
        <v>35448</v>
      </c>
      <c r="G3" s="74">
        <f t="shared" si="5"/>
        <v>29540</v>
      </c>
      <c r="H3" s="74">
        <f t="shared" si="6"/>
        <v>24617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2130</v>
      </c>
      <c r="R3" s="75">
        <v>75505150</v>
      </c>
      <c r="S3" s="75" t="s">
        <v>85</v>
      </c>
    </row>
    <row r="4" spans="1:19" x14ac:dyDescent="0.25">
      <c r="A4" s="4">
        <v>3</v>
      </c>
      <c r="B4" s="4">
        <f t="shared" si="0"/>
        <v>2130</v>
      </c>
      <c r="C4" s="4">
        <f t="shared" si="1"/>
        <v>2556</v>
      </c>
      <c r="D4" s="4">
        <f t="shared" si="2"/>
        <v>3067.2</v>
      </c>
      <c r="E4" s="5">
        <f t="shared" si="3"/>
        <v>75467441</v>
      </c>
      <c r="F4" s="4">
        <f t="shared" si="4"/>
        <v>35431</v>
      </c>
      <c r="G4" s="4">
        <f t="shared" si="5"/>
        <v>29526</v>
      </c>
      <c r="H4" s="4">
        <f t="shared" si="6"/>
        <v>24605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2130</v>
      </c>
      <c r="R4" s="2">
        <v>75467441</v>
      </c>
      <c r="S4" s="2" t="s">
        <v>86</v>
      </c>
    </row>
    <row r="5" spans="1:19" x14ac:dyDescent="0.25">
      <c r="A5" s="4">
        <v>4</v>
      </c>
      <c r="B5" s="4">
        <f t="shared" si="0"/>
        <v>2130</v>
      </c>
      <c r="C5" s="4">
        <f t="shared" si="1"/>
        <v>2556</v>
      </c>
      <c r="D5" s="4">
        <f t="shared" si="2"/>
        <v>3067.2</v>
      </c>
      <c r="E5" s="5">
        <f t="shared" si="3"/>
        <v>76152050</v>
      </c>
      <c r="F5" s="74">
        <f t="shared" si="4"/>
        <v>35752</v>
      </c>
      <c r="G5" s="74">
        <f t="shared" si="5"/>
        <v>29793</v>
      </c>
      <c r="H5" s="74">
        <f t="shared" si="6"/>
        <v>24828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2130</v>
      </c>
      <c r="R5" s="75">
        <v>76152050</v>
      </c>
      <c r="S5" s="75" t="s">
        <v>87</v>
      </c>
    </row>
    <row r="6" spans="1:19" x14ac:dyDescent="0.25">
      <c r="A6" s="4">
        <v>5</v>
      </c>
      <c r="B6" s="4">
        <f t="shared" si="0"/>
        <v>2170</v>
      </c>
      <c r="C6" s="4">
        <f t="shared" si="1"/>
        <v>2604</v>
      </c>
      <c r="D6" s="4">
        <f t="shared" si="2"/>
        <v>3124.7999999999997</v>
      </c>
      <c r="E6" s="5">
        <f t="shared" si="3"/>
        <v>70100000</v>
      </c>
      <c r="F6" s="74">
        <f t="shared" si="4"/>
        <v>32304</v>
      </c>
      <c r="G6" s="74">
        <f t="shared" si="5"/>
        <v>26920</v>
      </c>
      <c r="H6" s="74">
        <f t="shared" si="6"/>
        <v>22433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2170</v>
      </c>
      <c r="R6" s="75">
        <v>70100000</v>
      </c>
      <c r="S6" s="2"/>
    </row>
    <row r="7" spans="1:19" x14ac:dyDescent="0.25">
      <c r="A7" s="4">
        <v>6</v>
      </c>
      <c r="B7" s="4">
        <f t="shared" si="0"/>
        <v>1500</v>
      </c>
      <c r="C7" s="4">
        <f t="shared" si="1"/>
        <v>1800</v>
      </c>
      <c r="D7" s="4">
        <f t="shared" si="2"/>
        <v>2160</v>
      </c>
      <c r="E7" s="5">
        <f t="shared" si="3"/>
        <v>58000000</v>
      </c>
      <c r="F7" s="4">
        <f t="shared" si="4"/>
        <v>38667</v>
      </c>
      <c r="G7" s="4">
        <f t="shared" si="5"/>
        <v>32222</v>
      </c>
      <c r="H7" s="4">
        <f t="shared" si="6"/>
        <v>26852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1500</v>
      </c>
      <c r="R7" s="2">
        <v>58000000</v>
      </c>
      <c r="S7" s="2"/>
    </row>
    <row r="8" spans="1:19" x14ac:dyDescent="0.25">
      <c r="A8" s="4">
        <v>7</v>
      </c>
      <c r="B8" s="4">
        <f t="shared" si="0"/>
        <v>2060</v>
      </c>
      <c r="C8" s="4">
        <f t="shared" si="1"/>
        <v>2472</v>
      </c>
      <c r="D8" s="4">
        <f t="shared" si="2"/>
        <v>2966.4</v>
      </c>
      <c r="E8" s="5">
        <f t="shared" si="3"/>
        <v>82400000</v>
      </c>
      <c r="F8" s="74">
        <f t="shared" si="4"/>
        <v>40000</v>
      </c>
      <c r="G8" s="74">
        <f t="shared" si="5"/>
        <v>33333</v>
      </c>
      <c r="H8" s="74">
        <f t="shared" si="6"/>
        <v>27778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2060</v>
      </c>
      <c r="R8" s="75">
        <v>82400000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6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73</v>
      </c>
      <c r="D28" s="67" t="s">
        <v>83</v>
      </c>
      <c r="F28" s="52" t="s">
        <v>82</v>
      </c>
      <c r="G28" s="52">
        <v>2130</v>
      </c>
    </row>
    <row r="29" spans="1:19" s="10" customFormat="1" x14ac:dyDescent="0.25">
      <c r="C29" s="67" t="s">
        <v>1</v>
      </c>
      <c r="D29" s="67">
        <v>76633550</v>
      </c>
      <c r="F29" s="52" t="s">
        <v>70</v>
      </c>
      <c r="G29" s="52">
        <v>2344</v>
      </c>
      <c r="H29" s="10">
        <f>G29/G28</f>
        <v>1.1004694835680751</v>
      </c>
    </row>
    <row r="30" spans="1:19" s="10" customFormat="1" x14ac:dyDescent="0.25">
      <c r="F30" s="52" t="s">
        <v>71</v>
      </c>
      <c r="G30" s="52">
        <v>36000</v>
      </c>
    </row>
    <row r="31" spans="1:19" s="10" customFormat="1" x14ac:dyDescent="0.25">
      <c r="C31" s="70"/>
      <c r="D31" s="70"/>
      <c r="F31" s="70" t="s">
        <v>72</v>
      </c>
      <c r="G31" s="70">
        <f>G28*G30</f>
        <v>76680000</v>
      </c>
      <c r="H31" s="10">
        <f>G31/D29</f>
        <v>1.0006061313876233</v>
      </c>
    </row>
    <row r="32" spans="1:19" s="10" customFormat="1" x14ac:dyDescent="0.25">
      <c r="C32" s="70"/>
      <c r="D32" s="70"/>
      <c r="F32" s="70" t="s">
        <v>23</v>
      </c>
      <c r="G32" s="70">
        <f>G31*90%</f>
        <v>69012000</v>
      </c>
    </row>
    <row r="33" spans="3:7" s="10" customFormat="1" x14ac:dyDescent="0.25">
      <c r="C33" s="70"/>
      <c r="D33" s="70"/>
      <c r="F33" s="70" t="s">
        <v>24</v>
      </c>
      <c r="G33" s="70">
        <f>G31*80%</f>
        <v>61344000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2024-12-19T05:34:49Z</dcterms:modified>
</cp:coreProperties>
</file>