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Lalbaug\Riyazahmed Abbas Batey\"/>
    </mc:Choice>
  </mc:AlternateContent>
  <xr:revisionPtr revIDLastSave="0" documentId="13_ncr:1_{10A971DC-0447-42F8-8E85-D7DE60FECCA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P20" i="4" l="1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H19" i="4" s="1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H16" i="4" l="1"/>
  <c r="H17" i="4"/>
  <c r="H18" i="4"/>
  <c r="F18" i="4"/>
  <c r="F19" i="4"/>
  <c r="F20" i="4"/>
  <c r="F17" i="4"/>
  <c r="G17" i="4"/>
  <c r="G19" i="4"/>
  <c r="G20" i="4"/>
  <c r="F16" i="4"/>
  <c r="G16" i="4"/>
  <c r="G18" i="4"/>
  <c r="U10" i="4"/>
  <c r="P10" i="4"/>
  <c r="U9" i="4"/>
  <c r="R9" i="4"/>
  <c r="P9" i="4"/>
  <c r="V12" i="4"/>
  <c r="V14" i="4"/>
  <c r="U8" i="4"/>
  <c r="P8" i="4"/>
  <c r="U7" i="4"/>
  <c r="O28" i="4"/>
  <c r="G29" i="4"/>
  <c r="H38" i="4"/>
  <c r="H27" i="4"/>
  <c r="P7" i="4" l="1"/>
  <c r="H26" i="4"/>
  <c r="P12" i="4" l="1"/>
  <c r="Q11" i="4"/>
  <c r="V11" i="4" s="1"/>
  <c r="Q10" i="4"/>
  <c r="V10" i="4" s="1"/>
  <c r="Q9" i="4"/>
  <c r="V9" i="4" s="1"/>
  <c r="Q8" i="4"/>
  <c r="V8" i="4" s="1"/>
  <c r="Q7" i="4"/>
  <c r="V7" i="4" s="1"/>
  <c r="P6" i="4"/>
  <c r="P5" i="4"/>
  <c r="P4" i="4"/>
  <c r="P3" i="4"/>
  <c r="P2" i="4"/>
  <c r="P13" i="4" l="1"/>
  <c r="V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<sst xmlns="http://schemas.openxmlformats.org/spreadsheetml/2006/main" count="62" uniqueCount="28">
  <si>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</si>
  <si>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</si>
  <si>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</si>
  <si>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</si>
  <si>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</si>
  <si>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</si>
  <si>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</si>
  <si>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</si>
  <si>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</si>
  <si>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</si>
  <si>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</si>
  <si>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</si>
  <si>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</si>
  <si>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702, 7th Floor, Bandra Super Star CHSL, Perry Road, Bandra West, Mumbai, 400050, </t>
  </si>
  <si>
    <t>yoc -  1976 - previous report</t>
  </si>
  <si>
    <t>ca</t>
  </si>
  <si>
    <t>bua</t>
  </si>
  <si>
    <t>rate on ca</t>
  </si>
  <si>
    <t>previous report  - 2021</t>
  </si>
  <si>
    <t>04.04.24</t>
  </si>
  <si>
    <t>18.09.23</t>
  </si>
  <si>
    <t>agreement - 02.09.2011</t>
  </si>
  <si>
    <t>av</t>
  </si>
  <si>
    <t>sd</t>
  </si>
  <si>
    <t>rd</t>
  </si>
  <si>
    <t>15.01.2025</t>
  </si>
  <si>
    <t>22.07.24</t>
  </si>
  <si>
    <t>08.04.24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</si>
</sst>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28</xdr:row>
      <xdr:rowOff>0</xdr:rowOff>
    </xdr:from>
    <xdr:to>
      <xdr:col>25</xdr:col>
      <xdr:colOff>191461</xdr:colOff>
      <xdr:row>47</xdr:row>
      <xdr:rowOff>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A9554-6B94-4A36-AE1F-82251DC29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5300" y="4572000"/>
          <a:ext cx="6887536" cy="36200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C78D4-B7C8-4985-95CA-9F5D7D508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10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B7A89-98BD-4EF4-B7A4-FBE0E41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594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ACB710-1F12-4F29-B987-4D52E60C9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78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D82AB-BD48-48A7-90D9-C1522CD9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784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CD0D9-0E0C-428E-8907-D59C3071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47</xdr:row>
      <xdr:rowOff>172660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3B0100-DC0A-475C-BA07-A80B22241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96454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D4E728-A7C4-4FAA-9642-1CB6F30F6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30854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277029</xdr:colOff>
      <xdr:row>44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FC03CC-5B1E-4C77-83B9-774B6B1F6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763429" cy="8316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EFA136-C815-4DA3-8C85-F1508FD2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A970CC-9E4A-4B16-B62A-856EAC79D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153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50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1AE3D7-03C0-406A-8C0C-C6C5166BE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639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019BB7-6ED5-464D-AF15-4F98C6393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10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A4F53F-0A67-4073-9F33-CF2D485CD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39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3"/>
  <sheetViews>
    <sheetView tabSelected="1" zoomScaleNormal="100" workbookViewId="0">
      <selection activeCell="D19" sqref="D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1250</v>
      </c>
      <c r="C2" s="4">
        <f>B2*1.2</f>
        <v>1500</v>
      </c>
      <c r="D2" s="4">
        <f t="shared" ref="D2:D13" si="2">C2*1.2</f>
        <v>1800</v>
      </c>
      <c r="E2" s="5">
        <f t="shared" ref="E2:E13" si="3">R2</f>
        <v>72500000</v>
      </c>
      <c r="F2" s="10">
        <f t="shared" ref="F2:F13" si="4">ROUND((E2/B2),0)</f>
        <v>58000</v>
      </c>
      <c r="G2" s="10">
        <f t="shared" ref="G2:G13" si="5">ROUND((E2/C2),0)</f>
        <v>48333</v>
      </c>
      <c r="H2" s="10">
        <f t="shared" ref="H2:H13" si="6">ROUND((E2/D2),0)</f>
        <v>40278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1250</v>
      </c>
      <c r="R2" s="2">
        <v>72500000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1300</v>
      </c>
      <c r="C3" s="4">
        <f t="shared" ref="C3:C15" si="9">B3*1.2</f>
        <v>1560</v>
      </c>
      <c r="D3" s="4">
        <f t="shared" si="2"/>
        <v>1872</v>
      </c>
      <c r="E3" s="5">
        <f t="shared" si="3"/>
        <v>80000000</v>
      </c>
      <c r="F3" s="10">
        <f t="shared" si="4"/>
        <v>61538</v>
      </c>
      <c r="G3" s="10">
        <f t="shared" si="5"/>
        <v>51282</v>
      </c>
      <c r="H3" s="10">
        <f t="shared" si="6"/>
        <v>42735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1300</v>
      </c>
      <c r="R3" s="2">
        <v>80000000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800</v>
      </c>
      <c r="C4" s="4">
        <f t="shared" si="9"/>
        <v>960</v>
      </c>
      <c r="D4" s="4">
        <f t="shared" si="2"/>
        <v>1152</v>
      </c>
      <c r="E4" s="5">
        <f t="shared" si="3"/>
        <v>40000000</v>
      </c>
      <c r="F4" s="10">
        <f t="shared" si="4"/>
        <v>50000</v>
      </c>
      <c r="G4" s="10">
        <f t="shared" si="5"/>
        <v>41667</v>
      </c>
      <c r="H4" s="10">
        <f t="shared" si="6"/>
        <v>34722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800</v>
      </c>
      <c r="R4" s="2">
        <v>40000000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1050</v>
      </c>
      <c r="C5" s="4">
        <f t="shared" si="9"/>
        <v>1260</v>
      </c>
      <c r="D5" s="4">
        <f t="shared" si="2"/>
        <v>1512</v>
      </c>
      <c r="E5" s="5">
        <f t="shared" si="3"/>
        <v>60000000</v>
      </c>
      <c r="F5" s="10">
        <f t="shared" si="4"/>
        <v>57143</v>
      </c>
      <c r="G5" s="10">
        <f t="shared" si="5"/>
        <v>47619</v>
      </c>
      <c r="H5" s="10">
        <f t="shared" si="6"/>
        <v>39683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1050</v>
      </c>
      <c r="R5" s="2">
        <v>60000000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558</v>
      </c>
      <c r="C6" s="4">
        <f t="shared" si="9"/>
        <v>669.6</v>
      </c>
      <c r="D6" s="4">
        <f t="shared" si="2"/>
        <v>803.52</v>
      </c>
      <c r="E6" s="5">
        <f t="shared" si="3"/>
        <v>25500000</v>
      </c>
      <c r="F6" s="10">
        <f t="shared" si="4"/>
        <v>45699</v>
      </c>
      <c r="G6" s="10">
        <f t="shared" si="5"/>
        <v>38082</v>
      </c>
      <c r="H6" s="10">
        <f t="shared" si="6"/>
        <v>31735</v>
      </c>
      <c r="I6" s="4" t="e">
        <f>#REF!</f>
        <v>#REF!</v>
      </c>
      <c r="J6" s="4" t="str">
        <f t="shared" si="7"/>
        <v>04.04.24</v>
      </c>
      <c r="O6">
        <v>0</v>
      </c>
      <c r="P6">
        <f t="shared" si="8"/>
        <v>0</v>
      </c>
      <c r="Q6">
        <v>558</v>
      </c>
      <c r="R6" s="2">
        <v>25500000</v>
      </c>
      <c r="S6" s="8" t="s">
        <v>19</v>
      </c>
      <c r="T6" s="8"/>
    </row>
    <row r="7" spans="1:22" x14ac:dyDescent="0.25">
      <c r="A7" s="4">
        <f t="shared" si="0"/>
        <v>0</v>
      </c>
      <c r="B7" s="4">
        <f t="shared" si="1"/>
        <v>1053.9750000000001</v>
      </c>
      <c r="C7" s="4">
        <f t="shared" si="9"/>
        <v>1264.7700000000002</v>
      </c>
      <c r="D7" s="4">
        <f t="shared" si="2"/>
        <v>1517.7240000000002</v>
      </c>
      <c r="E7" s="5">
        <f t="shared" si="3"/>
        <v>62500000</v>
      </c>
      <c r="F7" s="15">
        <f t="shared" si="4"/>
        <v>59299</v>
      </c>
      <c r="G7" s="10">
        <f t="shared" si="5"/>
        <v>49416</v>
      </c>
      <c r="H7" s="10">
        <f t="shared" si="6"/>
        <v>41180</v>
      </c>
      <c r="I7" s="4" t="e">
        <f>#REF!</f>
        <v>#REF!</v>
      </c>
      <c r="J7" s="4" t="str">
        <f t="shared" si="7"/>
        <v>18.09.23</v>
      </c>
      <c r="O7">
        <v>0</v>
      </c>
      <c r="P7">
        <f>117.5*10.764</f>
        <v>1264.77</v>
      </c>
      <c r="Q7">
        <f t="shared" ref="Q7:Q11" si="10">P7/1.2</f>
        <v>1053.9750000000001</v>
      </c>
      <c r="R7" s="2">
        <v>62500000</v>
      </c>
      <c r="S7" s="8" t="s">
        <v>20</v>
      </c>
      <c r="T7" s="8"/>
      <c r="U7" s="2">
        <f>R7+3125000+30000</f>
        <v>65655000</v>
      </c>
      <c r="V7">
        <f>U7/Q7</f>
        <v>62292.748879242856</v>
      </c>
    </row>
    <row r="8" spans="1:22" x14ac:dyDescent="0.25">
      <c r="A8" s="4">
        <f t="shared" si="0"/>
        <v>0</v>
      </c>
      <c r="B8" s="4">
        <f t="shared" si="1"/>
        <v>812.77170000000001</v>
      </c>
      <c r="C8" s="4">
        <f t="shared" si="9"/>
        <v>975.32603999999992</v>
      </c>
      <c r="D8" s="4">
        <f t="shared" si="2"/>
        <v>1170.3912479999999</v>
      </c>
      <c r="E8" s="5">
        <f t="shared" si="3"/>
        <v>47000000</v>
      </c>
      <c r="F8" s="15">
        <f t="shared" si="4"/>
        <v>57827</v>
      </c>
      <c r="G8" s="10">
        <f t="shared" si="5"/>
        <v>48189</v>
      </c>
      <c r="H8" s="10">
        <f t="shared" si="6"/>
        <v>40158</v>
      </c>
      <c r="I8" s="4" t="e">
        <f>#REF!</f>
        <v>#REF!</v>
      </c>
      <c r="J8" s="4" t="str">
        <f t="shared" si="7"/>
        <v>15.01.2025</v>
      </c>
      <c r="O8">
        <v>0</v>
      </c>
      <c r="P8">
        <f>90.61*10.764</f>
        <v>975.32603999999992</v>
      </c>
      <c r="Q8">
        <f t="shared" si="10"/>
        <v>812.77170000000001</v>
      </c>
      <c r="R8" s="2">
        <v>47000000</v>
      </c>
      <c r="S8" s="8" t="s">
        <v>25</v>
      </c>
      <c r="T8" s="8"/>
      <c r="U8" s="2">
        <f>R8+2820000+30000</f>
        <v>49850000</v>
      </c>
      <c r="V8">
        <f t="shared" ref="V8:V14" si="11">U8/Q8</f>
        <v>61333.336286192054</v>
      </c>
    </row>
    <row r="9" spans="1:22" x14ac:dyDescent="0.25">
      <c r="A9" s="4">
        <f t="shared" si="0"/>
        <v>0</v>
      </c>
      <c r="B9" s="4">
        <f t="shared" si="1"/>
        <v>708.5403</v>
      </c>
      <c r="C9" s="4">
        <f t="shared" si="9"/>
        <v>850.24835999999993</v>
      </c>
      <c r="D9" s="4">
        <f t="shared" si="2"/>
        <v>1020.2980319999999</v>
      </c>
      <c r="E9" s="5">
        <f t="shared" si="3"/>
        <v>40000000</v>
      </c>
      <c r="F9" s="10">
        <f t="shared" si="4"/>
        <v>56454</v>
      </c>
      <c r="G9" s="10">
        <f t="shared" si="5"/>
        <v>47045</v>
      </c>
      <c r="H9" s="10">
        <f t="shared" si="6"/>
        <v>39204</v>
      </c>
      <c r="I9" s="4" t="e">
        <f>#REF!</f>
        <v>#REF!</v>
      </c>
      <c r="J9" s="4" t="str">
        <f t="shared" si="7"/>
        <v>22.07.24</v>
      </c>
      <c r="O9">
        <v>0</v>
      </c>
      <c r="P9">
        <f>78.99*10.764</f>
        <v>850.24835999999993</v>
      </c>
      <c r="Q9">
        <f t="shared" si="10"/>
        <v>708.5403</v>
      </c>
      <c r="R9" s="2">
        <f>40000000</f>
        <v>40000000</v>
      </c>
      <c r="S9" s="8" t="s">
        <v>26</v>
      </c>
      <c r="T9" s="8"/>
      <c r="U9" s="2">
        <f>R9+2400000+30000</f>
        <v>42430000</v>
      </c>
      <c r="V9">
        <f t="shared" si="11"/>
        <v>59883.679164050372</v>
      </c>
    </row>
    <row r="10" spans="1:22" x14ac:dyDescent="0.25">
      <c r="A10" s="4">
        <f t="shared" si="0"/>
        <v>0</v>
      </c>
      <c r="B10" s="4">
        <f t="shared" si="1"/>
        <v>614.80380000000014</v>
      </c>
      <c r="C10" s="4">
        <f t="shared" si="9"/>
        <v>737.76456000000019</v>
      </c>
      <c r="D10" s="4">
        <f t="shared" si="2"/>
        <v>885.31747200000018</v>
      </c>
      <c r="E10" s="5">
        <f t="shared" si="3"/>
        <v>41250000</v>
      </c>
      <c r="F10" s="10">
        <f t="shared" si="4"/>
        <v>67095</v>
      </c>
      <c r="G10" s="10">
        <f t="shared" si="5"/>
        <v>55912</v>
      </c>
      <c r="H10" s="10">
        <f t="shared" si="6"/>
        <v>46593</v>
      </c>
      <c r="I10" s="4" t="e">
        <f>#REF!</f>
        <v>#REF!</v>
      </c>
      <c r="J10" s="4" t="str">
        <f t="shared" si="7"/>
        <v>08.04.24</v>
      </c>
      <c r="O10">
        <v>0</v>
      </c>
      <c r="P10">
        <f>68.54*10.764</f>
        <v>737.76456000000007</v>
      </c>
      <c r="Q10">
        <f t="shared" si="10"/>
        <v>614.80380000000014</v>
      </c>
      <c r="R10" s="2">
        <v>41250000</v>
      </c>
      <c r="S10" s="8" t="s">
        <v>27</v>
      </c>
      <c r="T10" s="8"/>
      <c r="U10" s="2">
        <f>R10+2475000+30000</f>
        <v>43755000</v>
      </c>
      <c r="V10">
        <f t="shared" si="11"/>
        <v>71169.04612495887</v>
      </c>
    </row>
    <row r="11" spans="1:22" x14ac:dyDescent="0.25">
      <c r="A11" s="4">
        <f t="shared" si="0"/>
        <v>0</v>
      </c>
      <c r="B11" s="4">
        <f t="shared" si="1"/>
        <v>833.33333333333337</v>
      </c>
      <c r="C11" s="4">
        <f t="shared" si="9"/>
        <v>1000</v>
      </c>
      <c r="D11" s="4">
        <f t="shared" si="2"/>
        <v>1200</v>
      </c>
      <c r="E11" s="5">
        <f t="shared" si="3"/>
        <v>48000000</v>
      </c>
      <c r="F11" s="10">
        <f t="shared" si="4"/>
        <v>57600</v>
      </c>
      <c r="G11" s="10">
        <f t="shared" si="5"/>
        <v>48000</v>
      </c>
      <c r="H11" s="10">
        <f t="shared" si="6"/>
        <v>40000</v>
      </c>
      <c r="I11" s="4" t="e">
        <f>#REF!</f>
        <v>#REF!</v>
      </c>
      <c r="J11" s="4">
        <f t="shared" si="7"/>
        <v>0</v>
      </c>
      <c r="O11">
        <v>0</v>
      </c>
      <c r="P11">
        <v>1000</v>
      </c>
      <c r="Q11">
        <f t="shared" si="10"/>
        <v>833.33333333333337</v>
      </c>
      <c r="R11" s="2">
        <v>48000000</v>
      </c>
      <c r="S11" s="8"/>
      <c r="T11" s="8"/>
      <c r="V11">
        <f t="shared" si="11"/>
        <v>0</v>
      </c>
    </row>
    <row r="12" spans="1:22" x14ac:dyDescent="0.25">
      <c r="A12" s="4">
        <f t="shared" si="0"/>
        <v>0</v>
      </c>
      <c r="B12" s="4">
        <f t="shared" si="1"/>
        <v>1840</v>
      </c>
      <c r="C12" s="4">
        <f t="shared" si="9"/>
        <v>2208</v>
      </c>
      <c r="D12" s="4">
        <f t="shared" si="2"/>
        <v>2649.6</v>
      </c>
      <c r="E12" s="5">
        <f t="shared" si="3"/>
        <v>107500000</v>
      </c>
      <c r="F12" s="10">
        <f t="shared" si="4"/>
        <v>58424</v>
      </c>
      <c r="G12" s="10">
        <f t="shared" si="5"/>
        <v>48687</v>
      </c>
      <c r="H12" s="10">
        <f t="shared" si="6"/>
        <v>40572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1840</v>
      </c>
      <c r="R12" s="2">
        <v>107500000</v>
      </c>
      <c r="S12" s="8"/>
      <c r="T12" s="8"/>
      <c r="V12">
        <f t="shared" si="11"/>
        <v>0</v>
      </c>
    </row>
    <row r="13" spans="1:22" x14ac:dyDescent="0.25">
      <c r="A13" s="4">
        <f t="shared" si="0"/>
        <v>0</v>
      </c>
      <c r="B13" s="4">
        <f t="shared" si="1"/>
        <v>864</v>
      </c>
      <c r="C13" s="4">
        <f t="shared" si="9"/>
        <v>1036.8</v>
      </c>
      <c r="D13" s="4">
        <f t="shared" si="2"/>
        <v>1244.1599999999999</v>
      </c>
      <c r="E13" s="5">
        <f t="shared" si="3"/>
        <v>55000000</v>
      </c>
      <c r="F13" s="15">
        <f t="shared" si="4"/>
        <v>63657</v>
      </c>
      <c r="G13" s="10">
        <f t="shared" si="5"/>
        <v>53048</v>
      </c>
      <c r="H13" s="10">
        <f t="shared" si="6"/>
        <v>44207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v>864</v>
      </c>
      <c r="R13" s="2">
        <v>55000000</v>
      </c>
      <c r="S13" s="8"/>
      <c r="T13" s="8"/>
      <c r="V13">
        <f t="shared" si="11"/>
        <v>0</v>
      </c>
    </row>
    <row r="14" spans="1:22" x14ac:dyDescent="0.25">
      <c r="A14" s="4">
        <f t="shared" si="0"/>
        <v>0</v>
      </c>
      <c r="B14" s="4">
        <f t="shared" si="1"/>
        <v>558</v>
      </c>
      <c r="C14" s="4">
        <f t="shared" si="9"/>
        <v>669.6</v>
      </c>
      <c r="D14" s="4">
        <f t="shared" ref="D14:D15" si="13">C14*1.2</f>
        <v>803.52</v>
      </c>
      <c r="E14" s="5">
        <f t="shared" ref="E14:E15" si="14">R14</f>
        <v>40000000</v>
      </c>
      <c r="F14" s="10">
        <f t="shared" ref="F14:F15" si="15">ROUND((E14/B14),0)</f>
        <v>71685</v>
      </c>
      <c r="G14" s="10">
        <f t="shared" ref="G14:G15" si="16">ROUND((E14/C14),0)</f>
        <v>59737</v>
      </c>
      <c r="H14" s="10">
        <f t="shared" ref="H14:H15" si="17">ROUND((E14/D14),0)</f>
        <v>49781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v>558</v>
      </c>
      <c r="R14" s="2">
        <v>40000000</v>
      </c>
      <c r="S14" s="8"/>
      <c r="T14" s="8"/>
      <c r="V14">
        <f t="shared" si="11"/>
        <v>0</v>
      </c>
    </row>
    <row r="15" spans="1:22" x14ac:dyDescent="0.25">
      <c r="A15" s="4">
        <f t="shared" si="0"/>
        <v>0</v>
      </c>
      <c r="B15" s="4">
        <f t="shared" si="1"/>
        <v>662</v>
      </c>
      <c r="C15" s="4">
        <f t="shared" si="9"/>
        <v>794.4</v>
      </c>
      <c r="D15" s="4">
        <f t="shared" si="13"/>
        <v>953.28</v>
      </c>
      <c r="E15" s="5">
        <f t="shared" si="14"/>
        <v>42500000</v>
      </c>
      <c r="F15" s="15">
        <f t="shared" si="15"/>
        <v>64199</v>
      </c>
      <c r="G15" s="4">
        <f t="shared" si="16"/>
        <v>53499</v>
      </c>
      <c r="H15" s="4">
        <f t="shared" si="17"/>
        <v>44583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v>662</v>
      </c>
      <c r="R15" s="2">
        <v>42500000</v>
      </c>
      <c r="S15" s="8"/>
      <c r="T15" s="8"/>
    </row>
    <row r="16" spans="1:22" x14ac:dyDescent="0.25">
      <c r="A16" s="4">
        <f t="shared" ref="A16:A20" si="20">N16</f>
        <v>0</v>
      </c>
      <c r="B16" s="4">
        <f t="shared" ref="B16:B20" si="21">Q16</f>
        <v>0</v>
      </c>
      <c r="C16" s="4">
        <f t="shared" ref="C16:C20" si="22">B16*1.2</f>
        <v>0</v>
      </c>
      <c r="D16" s="4">
        <f t="shared" ref="D16:D20" si="23">C16*1.2</f>
        <v>0</v>
      </c>
      <c r="E16" s="5">
        <f t="shared" ref="E16:E20" si="24">R16</f>
        <v>0</v>
      </c>
      <c r="F16" s="10" t="e">
        <f t="shared" ref="F16:F20" si="25">ROUND((E16/B16),0)</f>
        <v>#DIV/0!</v>
      </c>
      <c r="G16" s="4" t="e">
        <f t="shared" ref="G16:G20" si="26">ROUND((E16/C16),0)</f>
        <v>#DIV/0!</v>
      </c>
      <c r="H16" s="4" t="e">
        <f t="shared" ref="H16:H20" si="27">ROUND((E16/D16),0)</f>
        <v>#DIV/0!</v>
      </c>
      <c r="I16" s="4" t="e">
        <f>#REF!</f>
        <v>#REF!</v>
      </c>
      <c r="J16" s="4">
        <f t="shared" ref="J16:J20" si="28">S16</f>
        <v>0</v>
      </c>
      <c r="O16">
        <v>0</v>
      </c>
      <c r="P16">
        <f t="shared" ref="P16:P20" si="29">O16/1.2</f>
        <v>0</v>
      </c>
      <c r="Q16">
        <f t="shared" ref="Q16:Q20" si="30">P16/1.2</f>
        <v>0</v>
      </c>
      <c r="R16" s="2">
        <v>0</v>
      </c>
      <c r="S16" s="8"/>
      <c r="T16" s="8"/>
    </row>
    <row r="17" spans="1:24" x14ac:dyDescent="0.25">
      <c r="A17" s="4">
        <f t="shared" si="20"/>
        <v>0</v>
      </c>
      <c r="B17" s="4">
        <f t="shared" si="21"/>
        <v>0</v>
      </c>
      <c r="C17" s="4">
        <f t="shared" si="22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4" t="e">
        <f t="shared" si="26"/>
        <v>#DIV/0!</v>
      </c>
      <c r="H17" s="4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30"/>
        <v>0</v>
      </c>
      <c r="R17" s="2">
        <v>0</v>
      </c>
      <c r="S17" s="8"/>
      <c r="T17" s="8"/>
    </row>
    <row r="18" spans="1:24" x14ac:dyDescent="0.25">
      <c r="A18" s="4">
        <f t="shared" si="20"/>
        <v>0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4" t="e">
        <f t="shared" si="26"/>
        <v>#DIV/0!</v>
      </c>
      <c r="H18" s="4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30"/>
        <v>0</v>
      </c>
      <c r="R18" s="2">
        <v>0</v>
      </c>
      <c r="S18" s="8"/>
      <c r="T18" s="8"/>
    </row>
    <row r="19" spans="1:24" x14ac:dyDescent="0.25">
      <c r="A19" s="4">
        <f t="shared" si="20"/>
        <v>0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4" t="e">
        <f t="shared" si="26"/>
        <v>#DIV/0!</v>
      </c>
      <c r="H19" s="4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30"/>
        <v>0</v>
      </c>
      <c r="R19" s="2">
        <v>0</v>
      </c>
      <c r="S19" s="8"/>
      <c r="T19" s="8"/>
    </row>
    <row r="20" spans="1:24" x14ac:dyDescent="0.25">
      <c r="A20" s="4">
        <f t="shared" si="20"/>
        <v>0</v>
      </c>
      <c r="B20" s="4">
        <f t="shared" si="21"/>
        <v>0</v>
      </c>
      <c r="C20" s="4">
        <f t="shared" si="22"/>
        <v>0</v>
      </c>
      <c r="D20" s="4">
        <f t="shared" si="23"/>
        <v>0</v>
      </c>
      <c r="E20" s="5">
        <f t="shared" si="24"/>
        <v>0</v>
      </c>
      <c r="F20" s="10" t="e">
        <f t="shared" si="25"/>
        <v>#DIV/0!</v>
      </c>
      <c r="G20" s="4" t="e">
        <f t="shared" si="26"/>
        <v>#DIV/0!</v>
      </c>
      <c r="H20" s="4" t="e">
        <f t="shared" si="27"/>
        <v>#DIV/0!</v>
      </c>
      <c r="I20" s="4" t="e">
        <f>#REF!</f>
        <v>#REF!</v>
      </c>
      <c r="J20" s="4">
        <f t="shared" si="28"/>
        <v>0</v>
      </c>
      <c r="O20">
        <v>0</v>
      </c>
      <c r="P20">
        <f t="shared" si="29"/>
        <v>0</v>
      </c>
      <c r="Q20">
        <f t="shared" si="30"/>
        <v>0</v>
      </c>
      <c r="R20" s="2">
        <v>0</v>
      </c>
      <c r="S20" s="8"/>
      <c r="T20" s="8"/>
    </row>
    <row r="21" spans="1:24" x14ac:dyDescent="0.25">
      <c r="A21" s="4"/>
      <c r="B21" s="4"/>
      <c r="C21" s="4"/>
      <c r="D21" s="4"/>
      <c r="E21" s="5"/>
      <c r="F21" s="10"/>
      <c r="G21" s="4"/>
      <c r="H21" s="4"/>
      <c r="I21" s="4"/>
      <c r="J21" s="4"/>
      <c r="R21" s="2"/>
      <c r="S21" s="8"/>
      <c r="T21" s="8"/>
    </row>
    <row r="22" spans="1:24" x14ac:dyDescent="0.25">
      <c r="A22" s="4"/>
      <c r="B22" s="4"/>
      <c r="C22" s="4"/>
      <c r="D22" s="4"/>
      <c r="E22" s="5"/>
      <c r="F22" s="10"/>
      <c r="G22" s="4"/>
      <c r="H22" s="4"/>
      <c r="I22" s="4"/>
      <c r="J22" s="4"/>
      <c r="R22" s="2"/>
      <c r="S22" s="8"/>
      <c r="T22" s="8"/>
    </row>
    <row r="24" spans="1:24" x14ac:dyDescent="0.25">
      <c r="E24" t="s">
        <v>13</v>
      </c>
    </row>
    <row r="26" spans="1:24" x14ac:dyDescent="0.25">
      <c r="F26" s="7" t="s">
        <v>15</v>
      </c>
      <c r="G26">
        <v>950</v>
      </c>
      <c r="H26">
        <f>G27/G26</f>
        <v>1.2</v>
      </c>
    </row>
    <row r="27" spans="1:24" x14ac:dyDescent="0.25">
      <c r="F27" s="7" t="s">
        <v>16</v>
      </c>
      <c r="G27">
        <v>1140</v>
      </c>
      <c r="H27">
        <f>105.95*10.764</f>
        <v>1140.4458</v>
      </c>
      <c r="R27" t="s">
        <v>18</v>
      </c>
    </row>
    <row r="28" spans="1:24" x14ac:dyDescent="0.25">
      <c r="F28" s="7" t="s">
        <v>17</v>
      </c>
      <c r="G28">
        <v>62000</v>
      </c>
      <c r="O28">
        <f>50313*1.2</f>
        <v>60375.6</v>
      </c>
    </row>
    <row r="29" spans="1:24" x14ac:dyDescent="0.25">
      <c r="G29" s="6">
        <f>G28*G26</f>
        <v>58900000</v>
      </c>
      <c r="H29" s="6"/>
    </row>
    <row r="31" spans="1:24" x14ac:dyDescent="0.25">
      <c r="P31" s="11"/>
      <c r="Q31" s="11"/>
      <c r="R31" s="13"/>
      <c r="T31" s="11"/>
      <c r="U31" s="11"/>
      <c r="V31" s="11"/>
      <c r="W31" s="11"/>
      <c r="X31" s="11"/>
    </row>
    <row r="32" spans="1:24" x14ac:dyDescent="0.25">
      <c r="H32" t="s">
        <v>14</v>
      </c>
      <c r="P32" s="11"/>
      <c r="Q32" s="14"/>
      <c r="R32" s="14"/>
      <c r="T32" s="14"/>
      <c r="U32" s="14"/>
      <c r="V32" s="11"/>
      <c r="W32" s="11"/>
      <c r="X32" s="11"/>
    </row>
    <row r="33" spans="7:24" x14ac:dyDescent="0.25">
      <c r="P33" s="11"/>
      <c r="Q33" s="11"/>
      <c r="R33" s="11"/>
      <c r="T33" s="11"/>
      <c r="U33" s="11"/>
      <c r="V33" s="11"/>
      <c r="W33" s="11"/>
      <c r="X33" s="11"/>
    </row>
    <row r="34" spans="7:24" x14ac:dyDescent="0.25">
      <c r="G34" t="s">
        <v>21</v>
      </c>
      <c r="P34" s="11"/>
      <c r="Q34" s="11"/>
      <c r="R34" s="11"/>
      <c r="T34" s="11"/>
      <c r="U34" s="11"/>
      <c r="V34" s="11"/>
      <c r="W34" s="11"/>
      <c r="X34" s="11"/>
    </row>
    <row r="35" spans="7:24" x14ac:dyDescent="0.25">
      <c r="G35" t="s">
        <v>22</v>
      </c>
      <c r="H35">
        <v>26200000</v>
      </c>
      <c r="P35" s="11"/>
      <c r="Q35" s="11"/>
      <c r="R35" s="12"/>
      <c r="T35" s="12"/>
      <c r="U35" s="12"/>
      <c r="V35" s="11"/>
      <c r="W35" s="11"/>
      <c r="X35" s="11"/>
    </row>
    <row r="36" spans="7:24" x14ac:dyDescent="0.25">
      <c r="G36" t="s">
        <v>23</v>
      </c>
      <c r="H36">
        <v>1292600</v>
      </c>
      <c r="P36" s="11"/>
      <c r="Q36" s="11"/>
      <c r="R36" s="11"/>
      <c r="T36" s="11"/>
      <c r="U36" s="11"/>
      <c r="V36" s="11"/>
      <c r="W36" s="11"/>
      <c r="X36" s="11"/>
    </row>
    <row r="37" spans="7:24" x14ac:dyDescent="0.25">
      <c r="G37" t="s">
        <v>24</v>
      </c>
      <c r="H37">
        <v>30000</v>
      </c>
      <c r="P37" s="11"/>
      <c r="Q37" s="11"/>
      <c r="R37" s="11"/>
      <c r="T37" s="11"/>
      <c r="U37" s="11"/>
      <c r="V37" s="11"/>
      <c r="W37" s="11"/>
      <c r="X37" s="11"/>
    </row>
    <row r="38" spans="7:24" x14ac:dyDescent="0.25">
      <c r="H38">
        <f>SUM(H35:H37)</f>
        <v>27522600</v>
      </c>
      <c r="P38" s="11"/>
      <c r="Q38" s="11"/>
      <c r="R38" s="11"/>
      <c r="T38" s="11"/>
      <c r="U38" s="11"/>
      <c r="V38" s="11"/>
      <c r="W38" s="11"/>
      <c r="X38" s="11"/>
    </row>
    <row r="39" spans="7:24" x14ac:dyDescent="0.25">
      <c r="P39" s="11"/>
      <c r="Q39" s="11"/>
      <c r="R39" s="11"/>
      <c r="S39" s="6"/>
      <c r="T39" s="11"/>
      <c r="U39" s="11"/>
      <c r="V39" s="11"/>
      <c r="W39" s="11"/>
      <c r="X39" s="11"/>
    </row>
    <row r="40" spans="7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7:24" x14ac:dyDescent="0.25">
      <c r="Q41" s="11"/>
      <c r="R41" s="11"/>
    </row>
    <row r="42" spans="7:24" x14ac:dyDescent="0.25">
      <c r="Q42" s="11"/>
      <c r="R42" s="11"/>
      <c r="T42" s="6"/>
    </row>
    <row r="43" spans="7:24" x14ac:dyDescent="0.25">
      <c r="P43" s="11"/>
      <c r="Q43" s="11"/>
      <c r="R43" s="11"/>
      <c r="S43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32E64-81D6-4566-94DE-76081D306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2025-02-25T09:44:06Z</dcterms:modified>
</cp:coreProperties>
</file>