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SBI\SPL PBB Fort\Atul Babubhai Dave\"/>
    </mc:Choice>
  </mc:AlternateContent>
  <xr:revisionPtr revIDLastSave="0" documentId="13_ncr:1_{D8D57333-79C4-4BAE-BCC4-DE1284F62F54}" xr6:coauthVersionLast="45" xr6:coauthVersionMax="47" xr10:uidLastSave="{00000000-0000-0000-0000-000000000000}"/>
  <bookViews>
    <workbookView xWindow="-120" yWindow="-120" windowWidth="29040" windowHeight="15720" tabRatio="932" activeTab="2" xr2:uid="{00000000-000D-0000-FFFF-FFFF00000000}"/>
  </bookViews>
  <sheets>
    <sheet name="Depreciation" sheetId="25" r:id="rId1"/>
    <sheet name="Site Measurement" sheetId="24" r:id="rId2"/>
    <sheet name="Calculation" sheetId="23" r:id="rId3"/>
    <sheet name="22-23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23" l="1"/>
  <c r="Q3" i="4"/>
  <c r="P2" i="4"/>
  <c r="H29" i="4" l="1"/>
  <c r="G29" i="4" l="1"/>
  <c r="G27" i="4"/>
  <c r="P4" i="4" l="1"/>
  <c r="P3" i="4"/>
  <c r="Q2" i="4"/>
  <c r="C12" i="25" l="1"/>
  <c r="C5" i="25" l="1"/>
  <c r="C4" i="25"/>
  <c r="C3" i="25"/>
  <c r="B2" i="4"/>
  <c r="C2" i="4" s="1"/>
  <c r="B3" i="4"/>
  <c r="C3" i="4" s="1"/>
  <c r="D3" i="4" s="1"/>
  <c r="B4" i="4"/>
  <c r="C4" i="4" s="1"/>
  <c r="D4" i="4" s="1"/>
  <c r="P5" i="4"/>
  <c r="Q5" i="4" s="1"/>
  <c r="P6" i="4"/>
  <c r="Q6" i="4" s="1"/>
  <c r="B6" i="4" s="1"/>
  <c r="C6" i="4" s="1"/>
  <c r="P7" i="4"/>
  <c r="Q7" i="4" s="1"/>
  <c r="B7" i="4" s="1"/>
  <c r="C7" i="4" s="1"/>
  <c r="D7" i="4" s="1"/>
  <c r="P8" i="4"/>
  <c r="Q8" i="4"/>
  <c r="B8" i="4" s="1"/>
  <c r="C8" i="4" s="1"/>
  <c r="D8" i="4" s="1"/>
  <c r="P9" i="4"/>
  <c r="Q9" i="4" s="1"/>
  <c r="B9" i="4" s="1"/>
  <c r="C9" i="4" s="1"/>
  <c r="D9" i="4" s="1"/>
  <c r="P10" i="4"/>
  <c r="Q10" i="4" s="1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P11" i="4"/>
  <c r="Q11" i="4" s="1"/>
  <c r="B11" i="4" s="1"/>
  <c r="C11" i="4" s="1"/>
  <c r="D11" i="4" s="1"/>
  <c r="J11" i="4"/>
  <c r="I11" i="4"/>
  <c r="J10" i="4"/>
  <c r="I10" i="4"/>
  <c r="J9" i="4"/>
  <c r="I9" i="4"/>
  <c r="J8" i="4"/>
  <c r="I8" i="4"/>
  <c r="J7" i="4"/>
  <c r="I7" i="4"/>
  <c r="J6" i="4"/>
  <c r="I6" i="4"/>
  <c r="J5" i="4"/>
  <c r="I5" i="4"/>
  <c r="J4" i="4"/>
  <c r="I4" i="4"/>
  <c r="J3" i="4"/>
  <c r="I3" i="4"/>
  <c r="J2" i="4"/>
  <c r="I2" i="4"/>
  <c r="C11" i="25"/>
  <c r="A18" i="23"/>
  <c r="P20" i="4"/>
  <c r="Q20" i="4" s="1"/>
  <c r="B20" i="4" s="1"/>
  <c r="C20" i="4" s="1"/>
  <c r="D20" i="4" s="1"/>
  <c r="J20" i="4"/>
  <c r="I20" i="4"/>
  <c r="E20" i="4"/>
  <c r="P16" i="4"/>
  <c r="Q16" i="4" s="1"/>
  <c r="B16" i="4" s="1"/>
  <c r="C16" i="4" s="1"/>
  <c r="D16" i="4" s="1"/>
  <c r="J16" i="4"/>
  <c r="I16" i="4"/>
  <c r="E16" i="4"/>
  <c r="E15" i="4"/>
  <c r="G15" i="4" s="1"/>
  <c r="E14" i="4"/>
  <c r="E13" i="4"/>
  <c r="E12" i="4"/>
  <c r="H12" i="4" s="1"/>
  <c r="E11" i="4"/>
  <c r="E10" i="4"/>
  <c r="E9" i="4"/>
  <c r="E8" i="4"/>
  <c r="E7" i="4"/>
  <c r="E6" i="4"/>
  <c r="E5" i="4"/>
  <c r="E4" i="4"/>
  <c r="E3" i="4"/>
  <c r="E2" i="4"/>
  <c r="G31" i="4"/>
  <c r="G33" i="4" s="1"/>
  <c r="C20" i="25"/>
  <c r="C16" i="25"/>
  <c r="C17" i="25" s="1"/>
  <c r="G11" i="4" l="1"/>
  <c r="F14" i="4"/>
  <c r="H4" i="4"/>
  <c r="H9" i="4"/>
  <c r="F10" i="4"/>
  <c r="G7" i="4"/>
  <c r="F6" i="4"/>
  <c r="G3" i="4"/>
  <c r="H3" i="4"/>
  <c r="D2" i="4"/>
  <c r="H2" i="4" s="1"/>
  <c r="G2" i="4"/>
  <c r="H8" i="4"/>
  <c r="D6" i="4"/>
  <c r="G6" i="4"/>
  <c r="F13" i="4"/>
  <c r="D10" i="4"/>
  <c r="H10" i="4" s="1"/>
  <c r="G10" i="4"/>
  <c r="F2" i="4"/>
  <c r="D14" i="4"/>
  <c r="G14" i="4"/>
  <c r="F4" i="4"/>
  <c r="H6" i="4"/>
  <c r="F8" i="4"/>
  <c r="G9" i="4"/>
  <c r="F12" i="4"/>
  <c r="G13" i="4"/>
  <c r="H14" i="4"/>
  <c r="H7" i="4"/>
  <c r="F9" i="4"/>
  <c r="H15" i="4"/>
  <c r="H16" i="4"/>
  <c r="F3" i="4"/>
  <c r="G4" i="4"/>
  <c r="F7" i="4"/>
  <c r="G8" i="4"/>
  <c r="F11" i="4"/>
  <c r="G12" i="4"/>
  <c r="H13" i="4"/>
  <c r="F15" i="4"/>
  <c r="H11" i="4"/>
  <c r="C13" i="25"/>
  <c r="D13" i="25" s="1"/>
  <c r="C8" i="25" s="1"/>
  <c r="B5" i="4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F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G5" i="4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7" i="23"/>
  <c r="C8" i="23" s="1"/>
  <c r="C6" i="23"/>
  <c r="C5" i="23"/>
  <c r="C14" i="23" s="1"/>
  <c r="C10" i="23" l="1"/>
  <c r="C11" i="23" s="1"/>
  <c r="C12" i="23" s="1"/>
  <c r="C13" i="23" s="1"/>
  <c r="C16" i="23" s="1"/>
  <c r="C19" i="23" s="1"/>
  <c r="C25" i="23" l="1"/>
  <c r="C21" i="23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<sst xmlns="http://schemas.openxmlformats.org/spreadsheetml/2006/main" count="132" uniqueCount="90">
  <si>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</si>
  <si>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</si>
  <si>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</si>
  <si>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</si>
  <si>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</si>
  <si>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</si>
  <si>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</si>
  <si>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</si>
  <si>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</si>
  <si>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</si>
  <si>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</si>
  <si>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</si>
  <si>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</si>
  <si>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</si>
  <si>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</si>
  <si>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</si>
  <si>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</si>
  <si>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</si>
  <si>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</si>
  <si>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</si>
  <si>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</si>
  <si>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</si>
  <si>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</si>
  <si>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</si>
  <si>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</si>
  <si>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</si>
  <si>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</si>
  <si>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</si>
  <si>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</si>
  <si>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</si>
  <si>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</si>
  <si>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</si>
  <si>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</si>
  <si>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</si>
  <si>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</si>
  <si>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</si>
  <si>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</si>
  <si>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</si>
  <si>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</si>
  <si>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</si>
  <si>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</si>
  <si>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</si>
  <si>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</si>
  <si>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</si>
  <si>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</si>
  <si>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</si>
  <si>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</si>
  <si>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</si>
  <si>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</si>
  <si>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</si>
  <si>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</si>
  <si>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</si>
  <si>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</si>
  <si>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</si>
  <si>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</si>
  <si>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</si>
  <si>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</si>
  <si>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</si>
  <si>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</si>
  <si>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</si>
  <si>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</si>
  <si>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</si>
  <si>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</si>
  <si>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</si>
  <si>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</si>
  <si>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</si>
  <si>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</si>
  <si>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</si>
  <si>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</si>
  <si>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</si>
  <si>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</si>
  <si>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</si>
  <si>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</si>
  <si>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</si>
  <si>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</si>
  <si>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</si>
  <si>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</si>
  <si>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</si>
  <si>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</si>
  <si>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</si>
  <si>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</si>
  <si>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</si>
  <si>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</si>
  <si>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ACA</t>
  </si>
  <si>
    <t xml:space="preserve">Flat No. </t>
  </si>
  <si>
    <t>TERRACE</t>
  </si>
  <si>
    <t>TMCA</t>
  </si>
  <si>
    <t>IGR-02.09.24</t>
  </si>
  <si>
    <t>IGR-26.07.23</t>
  </si>
  <si>
    <t>IGR-19.12.23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</si>
</sst>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0" fontId="7" fillId="2" borderId="0" xfId="0" applyFont="1" applyFill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8" xfId="1" applyFont="1" applyBorder="1"/>
    <xf numFmtId="0" fontId="2" fillId="2" borderId="4" xfId="0" applyFont="1" applyFill="1" applyBorder="1"/>
    <xf numFmtId="43" fontId="3" fillId="0" borderId="4" xfId="0" applyNumberFormat="1" applyFont="1" applyBorder="1"/>
    <xf numFmtId="0" fontId="10" fillId="0" borderId="8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51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797FD0-2749-4328-B847-838CC03AE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9582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53</xdr:row>
      <xdr:rowOff>189214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47B681-FE17-42D2-9112-95C0FDCA0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46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11201BD-4DCA-47A5-B177-D8425BFBBD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8924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C13" sqref="C13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41" t="s">
        <v>76</v>
      </c>
      <c r="C3" s="52">
        <f>374860*0.85</f>
        <v>318631</v>
      </c>
      <c r="D3" s="41"/>
      <c r="E3" s="41"/>
      <c r="F3" s="41"/>
      <c r="H3" s="55" t="s">
        <v>37</v>
      </c>
      <c r="I3" s="55"/>
      <c r="J3" s="55" t="s">
        <v>38</v>
      </c>
      <c r="K3" s="55" t="s">
        <v>39</v>
      </c>
      <c r="L3" s="55" t="s">
        <v>40</v>
      </c>
    </row>
    <row r="4" spans="2:12" x14ac:dyDescent="0.25">
      <c r="B4" s="41" t="s">
        <v>82</v>
      </c>
      <c r="C4" s="52">
        <f>C3*10%</f>
        <v>31863.100000000002</v>
      </c>
      <c r="D4" s="41"/>
      <c r="E4" s="41"/>
      <c r="F4" s="41"/>
      <c r="H4" s="56" t="s">
        <v>41</v>
      </c>
      <c r="I4" s="41" t="s">
        <v>42</v>
      </c>
      <c r="J4" s="41" t="s">
        <v>43</v>
      </c>
      <c r="K4" s="41">
        <v>2554.8123374210331</v>
      </c>
      <c r="L4" s="41">
        <v>2248.2348569305091</v>
      </c>
    </row>
    <row r="5" spans="2:12" x14ac:dyDescent="0.25">
      <c r="B5" s="41" t="s">
        <v>77</v>
      </c>
      <c r="C5" s="57">
        <f>C3+C4</f>
        <v>350494.1</v>
      </c>
      <c r="D5" s="58" t="s">
        <v>62</v>
      </c>
      <c r="E5" s="59">
        <f>C5/10.764</f>
        <v>32561.696395392046</v>
      </c>
      <c r="F5" s="58" t="s">
        <v>63</v>
      </c>
      <c r="H5" s="60" t="s">
        <v>44</v>
      </c>
      <c r="I5" s="56">
        <v>0.95</v>
      </c>
      <c r="J5" s="41"/>
      <c r="K5" s="41" t="s">
        <v>45</v>
      </c>
      <c r="L5" s="41" t="s">
        <v>42</v>
      </c>
    </row>
    <row r="6" spans="2:12" x14ac:dyDescent="0.25">
      <c r="B6" s="41" t="s">
        <v>78</v>
      </c>
      <c r="C6" s="52">
        <v>29400</v>
      </c>
      <c r="D6" s="41"/>
      <c r="E6" s="41"/>
      <c r="F6" s="41"/>
      <c r="H6" s="61" t="s">
        <v>46</v>
      </c>
      <c r="I6" s="56">
        <v>0.9</v>
      </c>
      <c r="J6" s="41" t="s">
        <v>47</v>
      </c>
      <c r="K6" s="41" t="s">
        <v>48</v>
      </c>
      <c r="L6" s="41" t="s">
        <v>49</v>
      </c>
    </row>
    <row r="7" spans="2:12" x14ac:dyDescent="0.25">
      <c r="B7" s="41" t="s">
        <v>79</v>
      </c>
      <c r="C7" s="52">
        <f>C5-C6</f>
        <v>321094.09999999998</v>
      </c>
      <c r="D7" s="41"/>
      <c r="E7" s="41"/>
      <c r="F7" s="41"/>
      <c r="H7" s="60" t="s">
        <v>50</v>
      </c>
      <c r="I7" s="56">
        <v>0.8</v>
      </c>
      <c r="J7" s="41"/>
      <c r="K7" s="60" t="s">
        <v>46</v>
      </c>
      <c r="L7" s="56">
        <v>0.05</v>
      </c>
    </row>
    <row r="8" spans="2:12" ht="30" x14ac:dyDescent="0.25">
      <c r="B8" s="62" t="s">
        <v>80</v>
      </c>
      <c r="C8" s="52">
        <f>C7*D13%</f>
        <v>208711.16499999998</v>
      </c>
      <c r="D8" s="41"/>
      <c r="E8" s="41"/>
      <c r="F8" s="41"/>
      <c r="H8" s="60" t="s">
        <v>51</v>
      </c>
      <c r="I8" s="56">
        <v>0.7</v>
      </c>
      <c r="J8" s="41"/>
      <c r="K8" s="63" t="s">
        <v>52</v>
      </c>
      <c r="L8" s="56">
        <v>0.1</v>
      </c>
    </row>
    <row r="9" spans="2:12" x14ac:dyDescent="0.25">
      <c r="B9" s="41" t="s">
        <v>81</v>
      </c>
      <c r="C9" s="57">
        <f>C6+C8</f>
        <v>238111.16499999998</v>
      </c>
      <c r="D9" s="58" t="s">
        <v>62</v>
      </c>
      <c r="E9" s="59">
        <f>C9/10.764</f>
        <v>22121.066982534372</v>
      </c>
      <c r="F9" s="58" t="s">
        <v>63</v>
      </c>
      <c r="H9" s="60" t="s">
        <v>53</v>
      </c>
      <c r="I9" s="56">
        <v>0.6</v>
      </c>
      <c r="J9" s="41"/>
      <c r="K9" s="41" t="s">
        <v>54</v>
      </c>
      <c r="L9" s="56">
        <v>0.15</v>
      </c>
    </row>
    <row r="10" spans="2:12" x14ac:dyDescent="0.25">
      <c r="C10" s="64"/>
      <c r="H10" s="41" t="s">
        <v>55</v>
      </c>
      <c r="I10" s="56">
        <v>0.5</v>
      </c>
      <c r="J10" s="41"/>
      <c r="K10" s="41" t="s">
        <v>56</v>
      </c>
      <c r="L10" s="56">
        <v>0.2</v>
      </c>
    </row>
    <row r="11" spans="2:12" x14ac:dyDescent="0.25">
      <c r="B11" s="47" t="s">
        <v>68</v>
      </c>
      <c r="C11" s="66">
        <f>Calculation!D7</f>
        <v>2024</v>
      </c>
      <c r="H11" s="41" t="s">
        <v>57</v>
      </c>
      <c r="I11" s="56">
        <v>0.4</v>
      </c>
      <c r="J11" s="41"/>
      <c r="K11" s="41"/>
      <c r="L11" s="41"/>
    </row>
    <row r="12" spans="2:12" x14ac:dyDescent="0.25">
      <c r="B12" s="47" t="s">
        <v>69</v>
      </c>
      <c r="C12" s="66">
        <f>Calculation!D8</f>
        <v>1989</v>
      </c>
      <c r="D12" s="65">
        <v>100</v>
      </c>
      <c r="H12" s="41" t="s">
        <v>58</v>
      </c>
      <c r="I12" s="56">
        <v>0.3</v>
      </c>
      <c r="J12" s="41"/>
      <c r="K12" s="41"/>
      <c r="L12" s="41"/>
    </row>
    <row r="13" spans="2:12" x14ac:dyDescent="0.25">
      <c r="B13" s="47" t="s">
        <v>70</v>
      </c>
      <c r="C13" s="66">
        <f>C11-C12</f>
        <v>35</v>
      </c>
      <c r="D13" s="65">
        <f>D12-C13</f>
        <v>65</v>
      </c>
    </row>
    <row r="15" spans="2:12" x14ac:dyDescent="0.25">
      <c r="B15" s="41" t="s">
        <v>59</v>
      </c>
      <c r="C15" s="52">
        <v>93700</v>
      </c>
      <c r="D15" s="41"/>
      <c r="E15" s="41"/>
      <c r="F15" s="41"/>
    </row>
    <row r="16" spans="2:12" x14ac:dyDescent="0.25">
      <c r="B16" s="41" t="s">
        <v>60</v>
      </c>
      <c r="C16" s="52">
        <f>C15*5%</f>
        <v>4685</v>
      </c>
      <c r="D16" s="41"/>
      <c r="E16" s="41"/>
      <c r="F16" s="41"/>
    </row>
    <row r="17" spans="2:6" x14ac:dyDescent="0.25">
      <c r="B17" s="41" t="s">
        <v>61</v>
      </c>
      <c r="C17" s="57">
        <f>C15+C16</f>
        <v>98385</v>
      </c>
      <c r="D17" s="58" t="s">
        <v>62</v>
      </c>
      <c r="E17" s="59">
        <f>C17/10.764</f>
        <v>9140.1895206243044</v>
      </c>
      <c r="F17" s="58" t="s">
        <v>63</v>
      </c>
    </row>
    <row r="18" spans="2:6" x14ac:dyDescent="0.25">
      <c r="B18" s="41" t="s">
        <v>65</v>
      </c>
      <c r="C18" s="52">
        <v>26620</v>
      </c>
      <c r="D18" s="41"/>
      <c r="E18" s="41"/>
      <c r="F18" s="41"/>
    </row>
    <row r="19" spans="2:6" x14ac:dyDescent="0.25">
      <c r="B19" s="41" t="s">
        <v>66</v>
      </c>
      <c r="C19" s="52">
        <f>C17-C18</f>
        <v>71765</v>
      </c>
      <c r="D19" s="41"/>
      <c r="E19" s="41"/>
      <c r="F19" s="41"/>
    </row>
    <row r="20" spans="2:6" ht="45" x14ac:dyDescent="0.25">
      <c r="B20" s="62" t="s">
        <v>67</v>
      </c>
      <c r="C20" s="52">
        <f>C18*80%</f>
        <v>21296</v>
      </c>
      <c r="D20" s="41"/>
      <c r="E20" s="41"/>
      <c r="F20" s="41"/>
    </row>
    <row r="21" spans="2:6" x14ac:dyDescent="0.25">
      <c r="B21" s="41" t="s">
        <v>64</v>
      </c>
      <c r="C21" s="57">
        <f>C19+C20</f>
        <v>93061</v>
      </c>
      <c r="D21" s="58" t="s">
        <v>62</v>
      </c>
      <c r="E21" s="59">
        <f>C21/10.764</f>
        <v>8645.5778520995918</v>
      </c>
      <c r="F21" s="58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73"/>
      <c r="L1" s="73"/>
      <c r="M1" s="73"/>
      <c r="N1" s="73"/>
      <c r="O1" s="73"/>
      <c r="P1" s="73"/>
      <c r="Q1" s="73"/>
      <c r="R1" s="73"/>
    </row>
    <row r="2" spans="1:23" ht="16.5" x14ac:dyDescent="0.3">
      <c r="A2" s="38">
        <v>0</v>
      </c>
      <c r="B2" s="38">
        <v>0</v>
      </c>
      <c r="C2" s="38">
        <v>0</v>
      </c>
      <c r="D2" s="38">
        <v>0</v>
      </c>
      <c r="E2" s="39">
        <f t="shared" ref="E2:I23" si="0">B2/12</f>
        <v>0</v>
      </c>
      <c r="F2" s="39">
        <f t="shared" ref="F2:F30" si="1">D2/12</f>
        <v>0</v>
      </c>
      <c r="G2" s="39">
        <f t="shared" ref="G2:G30" si="2">A2+E2</f>
        <v>0</v>
      </c>
      <c r="H2" s="39">
        <f t="shared" ref="H2:H30" si="3">C2+F2</f>
        <v>0</v>
      </c>
      <c r="I2" s="40">
        <f t="shared" ref="I2:I22" si="4">G2*H2</f>
        <v>0</v>
      </c>
      <c r="J2" s="40">
        <f>I2</f>
        <v>0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8">
        <v>0</v>
      </c>
      <c r="B3" s="38">
        <v>0</v>
      </c>
      <c r="C3" s="38">
        <v>0</v>
      </c>
      <c r="D3" s="38">
        <v>0</v>
      </c>
      <c r="E3" s="39">
        <f t="shared" si="0"/>
        <v>0</v>
      </c>
      <c r="F3" s="39">
        <f t="shared" si="1"/>
        <v>0</v>
      </c>
      <c r="G3" s="39">
        <f t="shared" si="2"/>
        <v>0</v>
      </c>
      <c r="H3" s="39">
        <f t="shared" si="3"/>
        <v>0</v>
      </c>
      <c r="I3" s="40">
        <f t="shared" si="4"/>
        <v>0</v>
      </c>
      <c r="J3" s="40">
        <f>J2+I3</f>
        <v>0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8">
        <v>0</v>
      </c>
      <c r="B4" s="38">
        <v>0</v>
      </c>
      <c r="C4" s="38">
        <v>0</v>
      </c>
      <c r="D4" s="38">
        <v>0</v>
      </c>
      <c r="E4" s="39">
        <f t="shared" si="0"/>
        <v>0</v>
      </c>
      <c r="F4" s="39">
        <f t="shared" si="1"/>
        <v>0</v>
      </c>
      <c r="G4" s="39">
        <f t="shared" si="2"/>
        <v>0</v>
      </c>
      <c r="H4" s="39">
        <f t="shared" si="3"/>
        <v>0</v>
      </c>
      <c r="I4" s="40">
        <f t="shared" si="4"/>
        <v>0</v>
      </c>
      <c r="J4" s="40">
        <f t="shared" ref="J4:J30" si="5">J3+I4</f>
        <v>0</v>
      </c>
      <c r="K4" s="41"/>
      <c r="L4" s="41"/>
      <c r="M4" s="41"/>
      <c r="N4" s="41"/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 x14ac:dyDescent="0.3">
      <c r="A5" s="38">
        <v>0</v>
      </c>
      <c r="B5" s="38">
        <v>0</v>
      </c>
      <c r="C5" s="38">
        <v>0</v>
      </c>
      <c r="D5" s="38">
        <v>0</v>
      </c>
      <c r="E5" s="39">
        <f t="shared" si="0"/>
        <v>0</v>
      </c>
      <c r="F5" s="39">
        <f t="shared" si="1"/>
        <v>0</v>
      </c>
      <c r="G5" s="39">
        <f t="shared" si="2"/>
        <v>0</v>
      </c>
      <c r="H5" s="39">
        <f t="shared" si="3"/>
        <v>0</v>
      </c>
      <c r="I5" s="40">
        <f t="shared" si="4"/>
        <v>0</v>
      </c>
      <c r="J5" s="40">
        <f t="shared" si="5"/>
        <v>0</v>
      </c>
      <c r="K5" s="41"/>
      <c r="L5" s="41"/>
      <c r="M5" s="41"/>
      <c r="N5" s="41">
        <f t="shared" ref="N5:N11" si="6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8">
        <v>0</v>
      </c>
      <c r="B6" s="38">
        <v>0</v>
      </c>
      <c r="C6" s="38">
        <v>0</v>
      </c>
      <c r="D6" s="38">
        <v>0</v>
      </c>
      <c r="E6" s="39">
        <f t="shared" si="0"/>
        <v>0</v>
      </c>
      <c r="F6" s="39">
        <f t="shared" si="1"/>
        <v>0</v>
      </c>
      <c r="G6" s="39">
        <f t="shared" si="2"/>
        <v>0</v>
      </c>
      <c r="H6" s="39">
        <f t="shared" si="3"/>
        <v>0</v>
      </c>
      <c r="I6" s="40">
        <f t="shared" si="4"/>
        <v>0</v>
      </c>
      <c r="J6" s="40">
        <f t="shared" si="5"/>
        <v>0</v>
      </c>
      <c r="K6" s="41"/>
      <c r="L6" s="41"/>
      <c r="M6" s="41"/>
      <c r="N6" s="41">
        <f t="shared" si="6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 x14ac:dyDescent="0.3">
      <c r="A7" s="38">
        <v>0</v>
      </c>
      <c r="B7" s="38">
        <v>0</v>
      </c>
      <c r="C7" s="38">
        <v>0</v>
      </c>
      <c r="D7" s="38">
        <v>0</v>
      </c>
      <c r="E7" s="39">
        <f t="shared" si="0"/>
        <v>0</v>
      </c>
      <c r="F7" s="39">
        <f t="shared" si="1"/>
        <v>0</v>
      </c>
      <c r="G7" s="39">
        <f t="shared" si="2"/>
        <v>0</v>
      </c>
      <c r="H7" s="39">
        <f t="shared" si="3"/>
        <v>0</v>
      </c>
      <c r="I7" s="40">
        <f t="shared" si="4"/>
        <v>0</v>
      </c>
      <c r="J7" s="40">
        <f t="shared" si="5"/>
        <v>0</v>
      </c>
      <c r="K7" s="41"/>
      <c r="L7" s="41"/>
      <c r="M7" s="41"/>
      <c r="N7" s="41">
        <f t="shared" si="6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 x14ac:dyDescent="0.3">
      <c r="A8" s="38">
        <v>0</v>
      </c>
      <c r="B8" s="38">
        <v>0</v>
      </c>
      <c r="C8" s="38">
        <v>0</v>
      </c>
      <c r="D8" s="38">
        <v>0</v>
      </c>
      <c r="E8" s="39">
        <f t="shared" si="0"/>
        <v>0</v>
      </c>
      <c r="F8" s="39">
        <f t="shared" si="1"/>
        <v>0</v>
      </c>
      <c r="G8" s="39">
        <f t="shared" si="2"/>
        <v>0</v>
      </c>
      <c r="H8" s="39">
        <f t="shared" si="3"/>
        <v>0</v>
      </c>
      <c r="I8" s="40">
        <f t="shared" si="4"/>
        <v>0</v>
      </c>
      <c r="J8" s="40">
        <f t="shared" si="5"/>
        <v>0</v>
      </c>
      <c r="K8" s="41"/>
      <c r="L8" s="41"/>
      <c r="M8" s="41"/>
      <c r="N8" s="41">
        <f t="shared" si="6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 x14ac:dyDescent="0.3">
      <c r="A9" s="38">
        <v>0</v>
      </c>
      <c r="B9" s="38">
        <v>0</v>
      </c>
      <c r="C9" s="38">
        <v>0</v>
      </c>
      <c r="D9" s="38">
        <v>0</v>
      </c>
      <c r="E9" s="39">
        <f t="shared" si="0"/>
        <v>0</v>
      </c>
      <c r="F9" s="39">
        <f t="shared" si="1"/>
        <v>0</v>
      </c>
      <c r="G9" s="39">
        <f t="shared" si="2"/>
        <v>0</v>
      </c>
      <c r="H9" s="39">
        <f t="shared" si="3"/>
        <v>0</v>
      </c>
      <c r="I9" s="40">
        <f t="shared" si="4"/>
        <v>0</v>
      </c>
      <c r="J9" s="40">
        <f t="shared" si="5"/>
        <v>0</v>
      </c>
      <c r="K9" s="41"/>
      <c r="L9" s="41"/>
      <c r="M9" s="41"/>
      <c r="N9" s="41">
        <f t="shared" si="6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 x14ac:dyDescent="0.3">
      <c r="A10" s="38">
        <v>0</v>
      </c>
      <c r="B10" s="38">
        <v>0</v>
      </c>
      <c r="C10" s="38">
        <v>0</v>
      </c>
      <c r="D10" s="38">
        <v>0</v>
      </c>
      <c r="E10" s="39">
        <f t="shared" si="0"/>
        <v>0</v>
      </c>
      <c r="F10" s="39">
        <f t="shared" si="1"/>
        <v>0</v>
      </c>
      <c r="G10" s="39">
        <f t="shared" si="2"/>
        <v>0</v>
      </c>
      <c r="H10" s="39">
        <f t="shared" si="3"/>
        <v>0</v>
      </c>
      <c r="I10" s="40">
        <f t="shared" si="4"/>
        <v>0</v>
      </c>
      <c r="J10" s="40">
        <f t="shared" si="5"/>
        <v>0</v>
      </c>
      <c r="K10" s="41"/>
      <c r="L10" s="41"/>
      <c r="M10" s="41"/>
      <c r="N10" s="41">
        <f t="shared" si="6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 x14ac:dyDescent="0.3">
      <c r="A11" s="38">
        <v>0</v>
      </c>
      <c r="B11" s="38">
        <v>0</v>
      </c>
      <c r="C11" s="38">
        <v>0</v>
      </c>
      <c r="D11" s="38">
        <v>0</v>
      </c>
      <c r="E11" s="39">
        <f t="shared" si="0"/>
        <v>0</v>
      </c>
      <c r="F11" s="39">
        <f t="shared" si="1"/>
        <v>0</v>
      </c>
      <c r="G11" s="39">
        <f t="shared" si="2"/>
        <v>0</v>
      </c>
      <c r="H11" s="39">
        <f t="shared" si="3"/>
        <v>0</v>
      </c>
      <c r="I11" s="40">
        <f t="shared" si="4"/>
        <v>0</v>
      </c>
      <c r="J11" s="40">
        <f t="shared" si="5"/>
        <v>0</v>
      </c>
      <c r="K11" s="41"/>
      <c r="L11" s="41"/>
      <c r="M11" s="41"/>
      <c r="N11" s="41">
        <f t="shared" si="6"/>
        <v>0</v>
      </c>
      <c r="O11" s="41"/>
      <c r="P11" s="41"/>
      <c r="Q11" s="41"/>
      <c r="R11" s="42"/>
      <c r="T11" s="36"/>
    </row>
    <row r="12" spans="1:23" ht="16.5" x14ac:dyDescent="0.3">
      <c r="A12" s="38">
        <v>0</v>
      </c>
      <c r="B12" s="38">
        <v>0</v>
      </c>
      <c r="C12" s="38">
        <v>0</v>
      </c>
      <c r="D12" s="38">
        <v>0</v>
      </c>
      <c r="E12" s="39">
        <f t="shared" si="0"/>
        <v>0</v>
      </c>
      <c r="F12" s="39">
        <f t="shared" si="1"/>
        <v>0</v>
      </c>
      <c r="G12" s="39">
        <f t="shared" si="2"/>
        <v>0</v>
      </c>
      <c r="H12" s="39">
        <f t="shared" si="3"/>
        <v>0</v>
      </c>
      <c r="I12" s="46">
        <f t="shared" si="4"/>
        <v>0</v>
      </c>
      <c r="J12" s="40">
        <f>J11+I12</f>
        <v>0</v>
      </c>
      <c r="K12" s="41"/>
      <c r="L12" s="41"/>
      <c r="M12" s="41"/>
      <c r="N12" s="47">
        <f>SUM(N5:N11)</f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 x14ac:dyDescent="0.3">
      <c r="A13" s="38">
        <v>0</v>
      </c>
      <c r="B13" s="38">
        <v>0</v>
      </c>
      <c r="C13" s="38">
        <v>0</v>
      </c>
      <c r="D13" s="38">
        <v>0</v>
      </c>
      <c r="E13" s="39">
        <f t="shared" si="0"/>
        <v>0</v>
      </c>
      <c r="F13" s="39">
        <f t="shared" si="1"/>
        <v>0</v>
      </c>
      <c r="G13" s="39">
        <f t="shared" si="2"/>
        <v>0</v>
      </c>
      <c r="H13" s="39">
        <f t="shared" si="3"/>
        <v>0</v>
      </c>
      <c r="I13" s="40">
        <f t="shared" si="4"/>
        <v>0</v>
      </c>
      <c r="J13" s="40">
        <f t="shared" si="5"/>
        <v>0</v>
      </c>
      <c r="K13" s="41"/>
      <c r="L13" s="41"/>
      <c r="M13" s="41"/>
      <c r="N13" s="41"/>
      <c r="O13" s="41"/>
      <c r="P13" s="41"/>
      <c r="Q13" s="41"/>
      <c r="R13" s="42"/>
    </row>
    <row r="14" spans="1:23" ht="16.5" x14ac:dyDescent="0.3">
      <c r="A14" s="38">
        <v>0</v>
      </c>
      <c r="B14" s="38">
        <v>0</v>
      </c>
      <c r="C14" s="38">
        <v>0</v>
      </c>
      <c r="D14" s="38">
        <v>0</v>
      </c>
      <c r="E14" s="39">
        <f t="shared" si="0"/>
        <v>0</v>
      </c>
      <c r="F14" s="39">
        <f t="shared" si="1"/>
        <v>0</v>
      </c>
      <c r="G14" s="39">
        <f t="shared" si="2"/>
        <v>0</v>
      </c>
      <c r="H14" s="39">
        <f t="shared" si="3"/>
        <v>0</v>
      </c>
      <c r="I14" s="40">
        <f t="shared" si="4"/>
        <v>0</v>
      </c>
      <c r="J14" s="40">
        <f t="shared" si="5"/>
        <v>0</v>
      </c>
      <c r="K14" s="41"/>
      <c r="L14" s="41"/>
      <c r="M14" s="41"/>
      <c r="N14" s="47">
        <f>L14*M14</f>
        <v>0</v>
      </c>
      <c r="O14" s="41"/>
      <c r="P14" s="41"/>
      <c r="Q14" s="41"/>
      <c r="R14" s="42"/>
    </row>
    <row r="15" spans="1:23" ht="16.5" x14ac:dyDescent="0.3">
      <c r="A15" s="38">
        <v>0</v>
      </c>
      <c r="B15" s="38">
        <v>0</v>
      </c>
      <c r="C15" s="38">
        <v>0</v>
      </c>
      <c r="D15" s="38">
        <v>0</v>
      </c>
      <c r="E15" s="48">
        <f t="shared" si="0"/>
        <v>0</v>
      </c>
      <c r="F15" s="48">
        <f t="shared" si="1"/>
        <v>0</v>
      </c>
      <c r="G15" s="48">
        <f t="shared" si="2"/>
        <v>0</v>
      </c>
      <c r="H15" s="48">
        <f t="shared" si="3"/>
        <v>0</v>
      </c>
      <c r="I15" s="46">
        <f t="shared" si="4"/>
        <v>0</v>
      </c>
      <c r="J15" s="40">
        <f t="shared" si="5"/>
        <v>0</v>
      </c>
      <c r="K15" s="41"/>
      <c r="L15" s="41"/>
      <c r="M15" s="41"/>
      <c r="N15" s="41"/>
      <c r="O15" s="41"/>
      <c r="P15" s="41"/>
      <c r="Q15" s="41"/>
      <c r="R15" s="42"/>
    </row>
    <row r="16" spans="1:23" ht="16.5" x14ac:dyDescent="0.3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4"/>
        <v>0</v>
      </c>
      <c r="J16" s="40">
        <f t="shared" si="5"/>
        <v>0</v>
      </c>
      <c r="K16" s="41"/>
      <c r="L16" s="41"/>
      <c r="M16" s="41"/>
      <c r="N16" s="42"/>
      <c r="O16" s="41"/>
      <c r="P16" s="41"/>
      <c r="Q16" s="41"/>
      <c r="R16" s="42"/>
    </row>
    <row r="17" spans="1:21" ht="16.5" x14ac:dyDescent="0.3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4"/>
        <v>0</v>
      </c>
      <c r="J17" s="40">
        <f t="shared" si="5"/>
        <v>0</v>
      </c>
      <c r="K17" s="41"/>
      <c r="L17" s="41"/>
      <c r="M17" s="41"/>
      <c r="N17" s="42"/>
      <c r="O17" s="41"/>
      <c r="P17" s="41"/>
      <c r="Q17" s="41"/>
      <c r="R17" s="42"/>
    </row>
    <row r="18" spans="1:21" ht="16.5" x14ac:dyDescent="0.3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5"/>
        <v>0</v>
      </c>
      <c r="K18" s="41"/>
      <c r="L18" s="41"/>
      <c r="M18" s="41"/>
      <c r="N18" s="42"/>
      <c r="O18" s="41"/>
      <c r="P18" s="41"/>
      <c r="Q18" s="41"/>
      <c r="R18" s="42"/>
    </row>
    <row r="19" spans="1:21" ht="16.5" x14ac:dyDescent="0.3">
      <c r="A19" s="38">
        <v>0</v>
      </c>
      <c r="B19" s="38">
        <v>0</v>
      </c>
      <c r="C19" s="38">
        <v>0</v>
      </c>
      <c r="D19" s="38">
        <v>0</v>
      </c>
      <c r="E19" s="48">
        <f t="shared" si="0"/>
        <v>0</v>
      </c>
      <c r="F19" s="48">
        <f t="shared" si="1"/>
        <v>0</v>
      </c>
      <c r="G19" s="48">
        <f t="shared" si="2"/>
        <v>0</v>
      </c>
      <c r="H19" s="48">
        <f t="shared" si="3"/>
        <v>0</v>
      </c>
      <c r="I19" s="46">
        <f t="shared" si="4"/>
        <v>0</v>
      </c>
      <c r="J19" s="40">
        <f t="shared" si="5"/>
        <v>0</v>
      </c>
      <c r="K19" s="41"/>
      <c r="L19" s="41"/>
      <c r="M19" s="41"/>
      <c r="N19" s="42"/>
      <c r="O19" s="41"/>
      <c r="P19" s="41"/>
      <c r="Q19" s="41"/>
      <c r="R19" s="42"/>
    </row>
    <row r="20" spans="1:21" ht="16.5" x14ac:dyDescent="0.3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0</v>
      </c>
      <c r="K20" s="41"/>
      <c r="L20" s="41"/>
      <c r="M20" s="41"/>
      <c r="N20" s="42"/>
      <c r="O20" s="41"/>
      <c r="P20" s="49"/>
      <c r="Q20" s="49"/>
      <c r="R20" s="42"/>
    </row>
    <row r="21" spans="1:21" ht="16.5" x14ac:dyDescent="0.3">
      <c r="A21" s="38">
        <v>0</v>
      </c>
      <c r="B21" s="38">
        <v>0</v>
      </c>
      <c r="C21" s="38">
        <v>0</v>
      </c>
      <c r="D21" s="38">
        <v>0</v>
      </c>
      <c r="E21" s="48">
        <f t="shared" si="0"/>
        <v>0</v>
      </c>
      <c r="F21" s="48">
        <f t="shared" si="1"/>
        <v>0</v>
      </c>
      <c r="G21" s="48">
        <f t="shared" si="2"/>
        <v>0</v>
      </c>
      <c r="H21" s="48">
        <f t="shared" si="3"/>
        <v>0</v>
      </c>
      <c r="I21" s="46">
        <f t="shared" si="4"/>
        <v>0</v>
      </c>
      <c r="J21" s="40">
        <f t="shared" si="5"/>
        <v>0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 x14ac:dyDescent="0.3">
      <c r="A22" s="38">
        <v>0</v>
      </c>
      <c r="B22" s="38">
        <v>0</v>
      </c>
      <c r="C22" s="38">
        <v>0</v>
      </c>
      <c r="D22" s="38">
        <v>0</v>
      </c>
      <c r="E22" s="48">
        <f t="shared" si="0"/>
        <v>0</v>
      </c>
      <c r="F22" s="48">
        <f t="shared" si="1"/>
        <v>0</v>
      </c>
      <c r="G22" s="48">
        <f t="shared" si="2"/>
        <v>0</v>
      </c>
      <c r="H22" s="48">
        <f t="shared" si="3"/>
        <v>0</v>
      </c>
      <c r="I22" s="46">
        <f t="shared" si="4"/>
        <v>0</v>
      </c>
      <c r="J22" s="40">
        <f t="shared" si="5"/>
        <v>0</v>
      </c>
      <c r="K22" s="41"/>
      <c r="L22" s="41"/>
      <c r="M22" s="41"/>
      <c r="N22" s="42"/>
      <c r="O22" s="41"/>
      <c r="P22" s="41"/>
      <c r="Q22" s="41"/>
      <c r="R22" s="42"/>
    </row>
    <row r="23" spans="1:21" ht="16.5" x14ac:dyDescent="0.3">
      <c r="A23" s="38">
        <v>0</v>
      </c>
      <c r="B23" s="38">
        <v>0</v>
      </c>
      <c r="C23" s="38">
        <v>0</v>
      </c>
      <c r="D23" s="38">
        <v>0</v>
      </c>
      <c r="E23" s="48">
        <f t="shared" si="0"/>
        <v>0</v>
      </c>
      <c r="F23" s="48">
        <f t="shared" si="0"/>
        <v>0</v>
      </c>
      <c r="G23" s="48">
        <f t="shared" si="0"/>
        <v>0</v>
      </c>
      <c r="H23" s="48">
        <f t="shared" si="0"/>
        <v>0</v>
      </c>
      <c r="I23" s="48">
        <f t="shared" si="0"/>
        <v>0</v>
      </c>
      <c r="J23" s="40">
        <f t="shared" si="5"/>
        <v>0</v>
      </c>
      <c r="K23" s="41"/>
      <c r="L23" s="41"/>
      <c r="M23" s="41"/>
      <c r="N23" s="42"/>
      <c r="O23" s="41"/>
      <c r="P23" s="41"/>
      <c r="Q23" s="41"/>
      <c r="R23" s="42"/>
    </row>
    <row r="24" spans="1:21" ht="16.5" x14ac:dyDescent="0.3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7">B24/12</f>
        <v>0</v>
      </c>
      <c r="F24" s="48">
        <f t="shared" si="7"/>
        <v>0</v>
      </c>
      <c r="G24" s="48">
        <f t="shared" si="7"/>
        <v>0</v>
      </c>
      <c r="H24" s="48">
        <f t="shared" si="7"/>
        <v>0</v>
      </c>
      <c r="I24" s="48">
        <f t="shared" si="7"/>
        <v>0</v>
      </c>
      <c r="J24" s="40">
        <f t="shared" si="5"/>
        <v>0</v>
      </c>
      <c r="K24" s="41"/>
      <c r="L24" s="41"/>
      <c r="M24" s="51"/>
      <c r="N24" s="50"/>
      <c r="O24" s="47"/>
      <c r="P24" s="41"/>
      <c r="Q24" s="41"/>
      <c r="R24" s="47"/>
    </row>
    <row r="25" spans="1:21" ht="16.5" x14ac:dyDescent="0.3">
      <c r="A25" s="38">
        <v>0</v>
      </c>
      <c r="B25" s="38">
        <v>0</v>
      </c>
      <c r="C25" s="38">
        <v>0</v>
      </c>
      <c r="D25" s="38">
        <v>0</v>
      </c>
      <c r="E25" s="48">
        <f t="shared" si="7"/>
        <v>0</v>
      </c>
      <c r="F25" s="48">
        <f t="shared" si="7"/>
        <v>0</v>
      </c>
      <c r="G25" s="48">
        <f t="shared" si="7"/>
        <v>0</v>
      </c>
      <c r="H25" s="48">
        <f t="shared" si="7"/>
        <v>0</v>
      </c>
      <c r="I25" s="48">
        <f t="shared" si="7"/>
        <v>0</v>
      </c>
      <c r="J25" s="40">
        <f t="shared" si="5"/>
        <v>0</v>
      </c>
      <c r="K25" s="41"/>
      <c r="L25" s="41"/>
      <c r="M25" s="51"/>
      <c r="N25" s="41"/>
      <c r="O25" s="41"/>
      <c r="P25" s="41"/>
      <c r="Q25" s="41"/>
      <c r="R25" s="41"/>
    </row>
    <row r="26" spans="1:21" ht="16.5" x14ac:dyDescent="0.3">
      <c r="A26" s="38">
        <v>0</v>
      </c>
      <c r="B26" s="38">
        <v>0</v>
      </c>
      <c r="C26" s="38">
        <v>0</v>
      </c>
      <c r="D26" s="38">
        <v>0</v>
      </c>
      <c r="E26" s="48">
        <f t="shared" si="7"/>
        <v>0</v>
      </c>
      <c r="F26" s="48">
        <f t="shared" si="7"/>
        <v>0</v>
      </c>
      <c r="G26" s="48">
        <f t="shared" si="7"/>
        <v>0</v>
      </c>
      <c r="H26" s="48">
        <f t="shared" si="7"/>
        <v>0</v>
      </c>
      <c r="I26" s="48">
        <f t="shared" si="7"/>
        <v>0</v>
      </c>
      <c r="J26" s="40">
        <f t="shared" si="5"/>
        <v>0</v>
      </c>
      <c r="K26" s="41"/>
      <c r="L26" s="41"/>
      <c r="M26" s="51"/>
      <c r="N26" s="41"/>
      <c r="O26" s="41"/>
      <c r="P26" s="41"/>
      <c r="Q26" s="41"/>
      <c r="R26" s="41"/>
    </row>
    <row r="27" spans="1:21" ht="16.5" x14ac:dyDescent="0.3">
      <c r="A27" s="38">
        <v>0</v>
      </c>
      <c r="B27" s="38">
        <v>0</v>
      </c>
      <c r="C27" s="38">
        <v>0</v>
      </c>
      <c r="D27" s="38">
        <v>0</v>
      </c>
      <c r="E27" s="48">
        <f t="shared" si="7"/>
        <v>0</v>
      </c>
      <c r="F27" s="48">
        <f t="shared" si="7"/>
        <v>0</v>
      </c>
      <c r="G27" s="48">
        <f t="shared" si="7"/>
        <v>0</v>
      </c>
      <c r="H27" s="48">
        <f t="shared" si="7"/>
        <v>0</v>
      </c>
      <c r="I27" s="48">
        <f t="shared" si="7"/>
        <v>0</v>
      </c>
      <c r="J27" s="40">
        <f t="shared" si="5"/>
        <v>0</v>
      </c>
      <c r="K27" s="41"/>
      <c r="L27" s="41"/>
      <c r="M27" s="41"/>
      <c r="N27" s="41"/>
      <c r="O27" s="41"/>
      <c r="P27" s="41"/>
      <c r="Q27" s="41"/>
      <c r="R27" s="41"/>
    </row>
    <row r="28" spans="1:21" ht="16.5" x14ac:dyDescent="0.3">
      <c r="A28" s="38">
        <v>0</v>
      </c>
      <c r="B28" s="38">
        <v>0</v>
      </c>
      <c r="C28" s="38">
        <v>0</v>
      </c>
      <c r="D28" s="38">
        <v>0</v>
      </c>
      <c r="E28" s="48">
        <f t="shared" si="7"/>
        <v>0</v>
      </c>
      <c r="F28" s="48">
        <f t="shared" si="7"/>
        <v>0</v>
      </c>
      <c r="G28" s="48">
        <f t="shared" si="7"/>
        <v>0</v>
      </c>
      <c r="H28" s="48">
        <f t="shared" si="7"/>
        <v>0</v>
      </c>
      <c r="I28" s="48">
        <f t="shared" si="7"/>
        <v>0</v>
      </c>
      <c r="J28" s="40">
        <f t="shared" si="5"/>
        <v>0</v>
      </c>
      <c r="K28" s="41"/>
      <c r="L28" s="41"/>
      <c r="M28" s="41"/>
      <c r="N28" s="41"/>
      <c r="O28" s="41"/>
      <c r="P28" s="41"/>
      <c r="Q28" s="41"/>
      <c r="R28" s="41"/>
    </row>
    <row r="29" spans="1:21" ht="16.5" x14ac:dyDescent="0.3">
      <c r="A29" s="38">
        <v>0</v>
      </c>
      <c r="B29" s="38">
        <v>0</v>
      </c>
      <c r="C29" s="38">
        <v>0</v>
      </c>
      <c r="D29" s="38">
        <v>0</v>
      </c>
      <c r="E29" s="48">
        <f t="shared" si="7"/>
        <v>0</v>
      </c>
      <c r="F29" s="48">
        <f t="shared" si="1"/>
        <v>0</v>
      </c>
      <c r="G29" s="48">
        <f t="shared" si="2"/>
        <v>0</v>
      </c>
      <c r="H29" s="48">
        <f t="shared" si="3"/>
        <v>0</v>
      </c>
      <c r="I29" s="46">
        <f t="shared" ref="I29:I30" si="8">G29*H29</f>
        <v>0</v>
      </c>
      <c r="J29" s="40">
        <f t="shared" si="5"/>
        <v>0</v>
      </c>
      <c r="K29" s="41"/>
      <c r="L29" s="41"/>
      <c r="M29" s="41"/>
      <c r="N29" s="41"/>
      <c r="O29" s="41"/>
      <c r="P29" s="52"/>
      <c r="Q29" s="52"/>
      <c r="R29" s="41"/>
    </row>
    <row r="30" spans="1:21" ht="16.5" x14ac:dyDescent="0.3">
      <c r="A30" s="38">
        <v>0</v>
      </c>
      <c r="B30" s="38">
        <v>0</v>
      </c>
      <c r="C30" s="38">
        <v>0</v>
      </c>
      <c r="D30" s="38">
        <v>0</v>
      </c>
      <c r="E30" s="48">
        <f t="shared" si="7"/>
        <v>0</v>
      </c>
      <c r="F30" s="48">
        <f t="shared" si="1"/>
        <v>0</v>
      </c>
      <c r="G30" s="48">
        <f t="shared" si="2"/>
        <v>0</v>
      </c>
      <c r="H30" s="48">
        <f t="shared" si="3"/>
        <v>0</v>
      </c>
      <c r="I30" s="46">
        <f t="shared" si="8"/>
        <v>0</v>
      </c>
      <c r="J30" s="40">
        <f t="shared" si="5"/>
        <v>0</v>
      </c>
      <c r="K30" s="41"/>
      <c r="L30" s="41"/>
      <c r="M30" s="41"/>
      <c r="N30" s="41"/>
      <c r="O30" s="41"/>
      <c r="P30" s="53"/>
      <c r="Q30" s="53"/>
      <c r="R30" s="41"/>
    </row>
    <row r="33" spans="13:17" x14ac:dyDescent="0.25">
      <c r="M33" s="6"/>
      <c r="P33" s="54"/>
      <c r="Q33" s="54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E84"/>
  <sheetViews>
    <sheetView tabSelected="1" workbookViewId="0">
      <selection activeCell="H22" sqref="H22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6" customWidth="1"/>
    <col min="4" max="4" width="12.5703125" style="16" bestFit="1" customWidth="1"/>
    <col min="5" max="5" width="14.28515625" bestFit="1" customWidth="1"/>
  </cols>
  <sheetData>
    <row r="1" spans="1:5" x14ac:dyDescent="0.25">
      <c r="A1" s="11"/>
      <c r="B1" s="12"/>
      <c r="C1" s="13"/>
      <c r="D1" s="14"/>
    </row>
    <row r="2" spans="1:5" x14ac:dyDescent="0.25">
      <c r="A2" s="15"/>
      <c r="D2" s="17"/>
    </row>
    <row r="3" spans="1:5" x14ac:dyDescent="0.25">
      <c r="A3" s="15" t="s">
        <v>13</v>
      </c>
      <c r="B3" s="18"/>
      <c r="C3" s="19">
        <v>18000</v>
      </c>
      <c r="D3" s="22" t="s">
        <v>75</v>
      </c>
      <c r="E3" s="6" t="s">
        <v>83</v>
      </c>
    </row>
    <row r="4" spans="1:5" ht="30" x14ac:dyDescent="0.25">
      <c r="A4" s="21" t="s">
        <v>14</v>
      </c>
      <c r="B4" s="18"/>
      <c r="C4" s="19">
        <v>2500</v>
      </c>
      <c r="D4" s="22"/>
    </row>
    <row r="5" spans="1:5" x14ac:dyDescent="0.25">
      <c r="A5" s="15" t="s">
        <v>15</v>
      </c>
      <c r="B5" s="18"/>
      <c r="C5" s="19">
        <f>C3-C4</f>
        <v>15500</v>
      </c>
      <c r="D5" s="22"/>
    </row>
    <row r="6" spans="1:5" x14ac:dyDescent="0.25">
      <c r="A6" s="15" t="s">
        <v>16</v>
      </c>
      <c r="B6" s="18"/>
      <c r="C6" s="19">
        <f>C4</f>
        <v>2500</v>
      </c>
      <c r="D6" s="22"/>
    </row>
    <row r="7" spans="1:5" x14ac:dyDescent="0.25">
      <c r="A7" s="15" t="s">
        <v>17</v>
      </c>
      <c r="B7" s="23"/>
      <c r="C7" s="24">
        <f>D7-D8</f>
        <v>35</v>
      </c>
      <c r="D7" s="24">
        <v>2024</v>
      </c>
    </row>
    <row r="8" spans="1:5" x14ac:dyDescent="0.25">
      <c r="A8" s="15" t="s">
        <v>18</v>
      </c>
      <c r="B8" s="23"/>
      <c r="C8" s="24">
        <f>C9-C7</f>
        <v>25</v>
      </c>
      <c r="D8" s="24">
        <v>1989</v>
      </c>
    </row>
    <row r="9" spans="1:5" x14ac:dyDescent="0.25">
      <c r="A9" s="15" t="s">
        <v>19</v>
      </c>
      <c r="B9" s="23"/>
      <c r="C9" s="24">
        <v>60</v>
      </c>
      <c r="D9" s="24"/>
    </row>
    <row r="10" spans="1:5" ht="30" x14ac:dyDescent="0.25">
      <c r="A10" s="21" t="s">
        <v>20</v>
      </c>
      <c r="B10" s="23"/>
      <c r="C10" s="24">
        <f>90*C7/C9</f>
        <v>52.5</v>
      </c>
      <c r="D10" s="24"/>
    </row>
    <row r="11" spans="1:5" x14ac:dyDescent="0.25">
      <c r="A11" s="15"/>
      <c r="B11" s="25"/>
      <c r="C11" s="26">
        <f>C10%</f>
        <v>0.52500000000000002</v>
      </c>
      <c r="D11" s="26"/>
    </row>
    <row r="12" spans="1:5" x14ac:dyDescent="0.25">
      <c r="A12" s="15" t="s">
        <v>21</v>
      </c>
      <c r="B12" s="18"/>
      <c r="C12" s="19">
        <f>C6*C11</f>
        <v>1312.5</v>
      </c>
      <c r="D12" s="22"/>
    </row>
    <row r="13" spans="1:5" x14ac:dyDescent="0.25">
      <c r="A13" s="15" t="s">
        <v>22</v>
      </c>
      <c r="B13" s="18"/>
      <c r="C13" s="19">
        <f>C6-C12</f>
        <v>1187.5</v>
      </c>
      <c r="D13" s="22"/>
    </row>
    <row r="14" spans="1:5" x14ac:dyDescent="0.25">
      <c r="A14" s="15" t="s">
        <v>15</v>
      </c>
      <c r="B14" s="18"/>
      <c r="C14" s="19">
        <f>C5</f>
        <v>15500</v>
      </c>
      <c r="D14" s="22"/>
    </row>
    <row r="15" spans="1:5" x14ac:dyDescent="0.25">
      <c r="B15" s="18"/>
      <c r="C15" s="19"/>
      <c r="D15" s="22"/>
    </row>
    <row r="16" spans="1:5" x14ac:dyDescent="0.25">
      <c r="A16" s="27" t="s">
        <v>23</v>
      </c>
      <c r="B16" s="28"/>
      <c r="C16" s="20">
        <f>C14+C13</f>
        <v>16687.5</v>
      </c>
      <c r="D16" s="22"/>
    </row>
    <row r="17" spans="1:5" x14ac:dyDescent="0.25">
      <c r="B17" s="23"/>
      <c r="C17" s="24"/>
      <c r="D17" s="24"/>
    </row>
    <row r="18" spans="1:5" x14ac:dyDescent="0.25">
      <c r="A18" s="71" t="str">
        <f>E3</f>
        <v>ACA</v>
      </c>
      <c r="B18" s="7"/>
      <c r="C18" s="29">
        <v>1190</v>
      </c>
      <c r="D18" s="24"/>
    </row>
    <row r="19" spans="1:5" x14ac:dyDescent="0.25">
      <c r="A19" s="15" t="s">
        <v>73</v>
      </c>
      <c r="B19" s="6"/>
      <c r="C19" s="30">
        <f>C18*C16</f>
        <v>19858125</v>
      </c>
      <c r="D19" s="72"/>
      <c r="E19" s="65"/>
    </row>
    <row r="20" spans="1:5" x14ac:dyDescent="0.25">
      <c r="A20" s="15" t="s">
        <v>24</v>
      </c>
      <c r="C20" s="31">
        <f>C19*98%</f>
        <v>19460962.5</v>
      </c>
      <c r="D20" s="30"/>
      <c r="E20" s="65"/>
    </row>
    <row r="21" spans="1:5" x14ac:dyDescent="0.25">
      <c r="A21" s="15" t="s">
        <v>25</v>
      </c>
      <c r="C21" s="31">
        <f>C19*80%</f>
        <v>15886500</v>
      </c>
      <c r="D21" s="31"/>
      <c r="E21" s="65"/>
    </row>
    <row r="22" spans="1:5" x14ac:dyDescent="0.25">
      <c r="A22" s="15"/>
      <c r="D22" s="24"/>
    </row>
    <row r="23" spans="1:5" x14ac:dyDescent="0.25">
      <c r="A23" s="32" t="s">
        <v>26</v>
      </c>
      <c r="B23" s="33"/>
      <c r="C23" s="34">
        <f>C4*C18</f>
        <v>2975000</v>
      </c>
      <c r="D23" s="34"/>
    </row>
    <row r="24" spans="1:5" x14ac:dyDescent="0.25">
      <c r="A24" s="15" t="s">
        <v>27</v>
      </c>
    </row>
    <row r="25" spans="1:5" x14ac:dyDescent="0.25">
      <c r="A25" s="35" t="s">
        <v>28</v>
      </c>
      <c r="B25" s="16"/>
      <c r="C25" s="31">
        <f>C19*0.025/12</f>
        <v>41371.09375</v>
      </c>
      <c r="D25" s="31"/>
      <c r="E25" s="31"/>
    </row>
    <row r="26" spans="1:5" x14ac:dyDescent="0.25">
      <c r="C26" s="31"/>
      <c r="D26" s="31"/>
    </row>
    <row r="27" spans="1:5" x14ac:dyDescent="0.25">
      <c r="C27" s="31"/>
      <c r="D27" s="31"/>
    </row>
    <row r="28" spans="1:5" x14ac:dyDescent="0.25">
      <c r="C28"/>
      <c r="D28"/>
    </row>
    <row r="29" spans="1:5" x14ac:dyDescent="0.25">
      <c r="C29"/>
      <c r="D29"/>
    </row>
    <row r="30" spans="1:5" x14ac:dyDescent="0.25">
      <c r="C30"/>
      <c r="D30"/>
    </row>
    <row r="31" spans="1:5" x14ac:dyDescent="0.25">
      <c r="C31"/>
      <c r="D31"/>
    </row>
    <row r="32" spans="1:5" x14ac:dyDescent="0.25">
      <c r="C32"/>
      <c r="D32"/>
    </row>
    <row r="33" spans="1:4" x14ac:dyDescent="0.25">
      <c r="C33"/>
      <c r="D33"/>
    </row>
    <row r="34" spans="1:4" x14ac:dyDescent="0.25">
      <c r="C34"/>
      <c r="D34"/>
    </row>
    <row r="35" spans="1:4" x14ac:dyDescent="0.25">
      <c r="C35"/>
      <c r="D35"/>
    </row>
    <row r="36" spans="1:4" x14ac:dyDescent="0.25">
      <c r="C36"/>
      <c r="D36"/>
    </row>
    <row r="37" spans="1:4" x14ac:dyDescent="0.25">
      <c r="C37"/>
      <c r="D37"/>
    </row>
    <row r="38" spans="1:4" x14ac:dyDescent="0.25">
      <c r="C38"/>
      <c r="D38"/>
    </row>
    <row r="39" spans="1:4" x14ac:dyDescent="0.25">
      <c r="C39"/>
      <c r="D39"/>
    </row>
    <row r="40" spans="1:4" x14ac:dyDescent="0.25">
      <c r="C40"/>
      <c r="D40"/>
    </row>
    <row r="46" spans="1:4" x14ac:dyDescent="0.25">
      <c r="A46" s="36"/>
    </row>
    <row r="59" spans="1:1" ht="15.75" x14ac:dyDescent="0.25">
      <c r="A59" s="37"/>
    </row>
    <row r="60" spans="1:1" ht="15.75" x14ac:dyDescent="0.25">
      <c r="A60" s="37"/>
    </row>
    <row r="61" spans="1:1" ht="15.75" x14ac:dyDescent="0.25">
      <c r="A61" s="37"/>
    </row>
    <row r="62" spans="1:1" ht="15.75" x14ac:dyDescent="0.25">
      <c r="A62" s="37"/>
    </row>
    <row r="63" spans="1:1" ht="15.75" x14ac:dyDescent="0.25">
      <c r="A63" s="37"/>
    </row>
    <row r="64" spans="1:1" ht="15.75" x14ac:dyDescent="0.25">
      <c r="A64" s="37"/>
    </row>
    <row r="65" spans="1:1" ht="15.75" x14ac:dyDescent="0.25">
      <c r="A65" s="37"/>
    </row>
    <row r="84" spans="3:3" x14ac:dyDescent="0.25">
      <c r="C84" s="16">
        <f>C83*C82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workbookViewId="0">
      <selection activeCell="G30" sqref="G30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2.5703125" bestFit="1" customWidth="1"/>
    <col min="5" max="5" width="13.42578125" customWidth="1"/>
    <col min="6" max="6" width="14" customWidth="1"/>
    <col min="7" max="7" width="12.57031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466.79879999999997</v>
      </c>
      <c r="C2" s="4">
        <f t="shared" ref="C2:C16" si="1">B2*1.2</f>
        <v>560.15855999999997</v>
      </c>
      <c r="D2" s="4">
        <f t="shared" ref="D2:D16" si="2">C2*1.2</f>
        <v>672.19027199999994</v>
      </c>
      <c r="E2" s="5">
        <f t="shared" ref="E2:E16" si="3">R2</f>
        <v>7500000</v>
      </c>
      <c r="F2" s="4">
        <f t="shared" ref="F2:F15" si="4">ROUND((E2/B2),0)</f>
        <v>16067</v>
      </c>
      <c r="G2" s="4">
        <f t="shared" ref="G2:G15" si="5">ROUND((E2/C2),0)</f>
        <v>13389</v>
      </c>
      <c r="H2" s="4">
        <f t="shared" ref="H2:H15" si="6">ROUND((E2/D2),0)</f>
        <v>11158</v>
      </c>
      <c r="I2" s="4">
        <f t="shared" ref="I2:I15" si="7">T2</f>
        <v>0</v>
      </c>
      <c r="J2" s="4">
        <f t="shared" ref="J2:J15" si="8">U2</f>
        <v>0</v>
      </c>
      <c r="O2">
        <v>0</v>
      </c>
      <c r="P2">
        <f>52.04*10.764</f>
        <v>560.15855999999997</v>
      </c>
      <c r="Q2">
        <f t="shared" ref="Q2:Q4" si="9">P2/1.2</f>
        <v>466.79879999999997</v>
      </c>
      <c r="R2" s="2">
        <v>7500000</v>
      </c>
      <c r="S2" s="2" t="s">
        <v>87</v>
      </c>
    </row>
    <row r="3" spans="1:19" x14ac:dyDescent="0.25">
      <c r="A3" s="4">
        <v>2</v>
      </c>
      <c r="B3" s="4">
        <f t="shared" si="0"/>
        <v>499</v>
      </c>
      <c r="C3" s="4">
        <f t="shared" si="1"/>
        <v>598.79999999999995</v>
      </c>
      <c r="D3" s="4">
        <f t="shared" si="2"/>
        <v>718.56</v>
      </c>
      <c r="E3" s="5">
        <f t="shared" si="3"/>
        <v>6500000</v>
      </c>
      <c r="F3" s="4">
        <f t="shared" si="4"/>
        <v>13026</v>
      </c>
      <c r="G3" s="4">
        <f t="shared" si="5"/>
        <v>10855</v>
      </c>
      <c r="H3" s="4">
        <f t="shared" si="6"/>
        <v>9046</v>
      </c>
      <c r="I3" s="4">
        <f t="shared" si="7"/>
        <v>0</v>
      </c>
      <c r="J3" s="4">
        <f t="shared" si="8"/>
        <v>0</v>
      </c>
      <c r="O3">
        <v>0</v>
      </c>
      <c r="P3">
        <f t="shared" ref="P2:P4" si="10">O3/1.2</f>
        <v>0</v>
      </c>
      <c r="Q3">
        <f>452+47</f>
        <v>499</v>
      </c>
      <c r="R3" s="2">
        <v>6500000</v>
      </c>
      <c r="S3" s="2" t="s">
        <v>88</v>
      </c>
    </row>
    <row r="4" spans="1:19" x14ac:dyDescent="0.25">
      <c r="A4" s="4">
        <v>3</v>
      </c>
      <c r="B4" s="4">
        <f t="shared" si="0"/>
        <v>486</v>
      </c>
      <c r="C4" s="4">
        <f t="shared" si="1"/>
        <v>583.19999999999993</v>
      </c>
      <c r="D4" s="4">
        <f t="shared" si="2"/>
        <v>699.83999999999992</v>
      </c>
      <c r="E4" s="5">
        <f t="shared" si="3"/>
        <v>7000000</v>
      </c>
      <c r="F4" s="4">
        <f t="shared" si="4"/>
        <v>14403</v>
      </c>
      <c r="G4" s="4">
        <f t="shared" si="5"/>
        <v>12003</v>
      </c>
      <c r="H4" s="4">
        <f t="shared" si="6"/>
        <v>10002</v>
      </c>
      <c r="I4" s="4">
        <f t="shared" si="7"/>
        <v>0</v>
      </c>
      <c r="J4" s="4">
        <f t="shared" si="8"/>
        <v>0</v>
      </c>
      <c r="O4">
        <v>0</v>
      </c>
      <c r="P4">
        <f t="shared" si="10"/>
        <v>0</v>
      </c>
      <c r="Q4">
        <v>486</v>
      </c>
      <c r="R4" s="2">
        <v>7000000</v>
      </c>
      <c r="S4" s="2" t="s">
        <v>89</v>
      </c>
    </row>
    <row r="5" spans="1:19" x14ac:dyDescent="0.25">
      <c r="A5" s="4">
        <v>4</v>
      </c>
      <c r="B5" s="4">
        <f t="shared" si="0"/>
        <v>0</v>
      </c>
      <c r="C5" s="4">
        <f t="shared" si="1"/>
        <v>0</v>
      </c>
      <c r="D5" s="4">
        <f t="shared" si="2"/>
        <v>0</v>
      </c>
      <c r="E5" s="5">
        <f t="shared" si="3"/>
        <v>0</v>
      </c>
      <c r="F5" s="4" t="e">
        <f t="shared" si="4"/>
        <v>#DIV/0!</v>
      </c>
      <c r="G5" s="4" t="e">
        <f t="shared" si="5"/>
        <v>#DIV/0!</v>
      </c>
      <c r="H5" s="4" t="e">
        <f t="shared" si="6"/>
        <v>#DIV/0!</v>
      </c>
      <c r="I5" s="4">
        <f t="shared" si="7"/>
        <v>0</v>
      </c>
      <c r="J5" s="4">
        <f t="shared" si="8"/>
        <v>0</v>
      </c>
      <c r="O5">
        <v>0</v>
      </c>
      <c r="P5">
        <f t="shared" ref="P5:P10" si="11">O5/1.2</f>
        <v>0</v>
      </c>
      <c r="Q5">
        <f t="shared" ref="Q5:Q10" si="12">P5/1.2</f>
        <v>0</v>
      </c>
      <c r="R5" s="2">
        <v>0</v>
      </c>
      <c r="S5" s="2"/>
    </row>
    <row r="6" spans="1:19" x14ac:dyDescent="0.25">
      <c r="A6" s="4">
        <v>5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O6">
        <v>0</v>
      </c>
      <c r="P6">
        <f t="shared" si="11"/>
        <v>0</v>
      </c>
      <c r="Q6">
        <f t="shared" si="12"/>
        <v>0</v>
      </c>
      <c r="R6" s="2">
        <v>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11"/>
        <v>0</v>
      </c>
      <c r="Q7">
        <f t="shared" si="12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11"/>
        <v>0</v>
      </c>
      <c r="Q8">
        <f t="shared" si="12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11"/>
        <v>0</v>
      </c>
      <c r="Q9">
        <f t="shared" si="12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11"/>
        <v>0</v>
      </c>
      <c r="Q10">
        <f t="shared" si="12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ref="P11:P15" si="13">O11/1.2</f>
        <v>0</v>
      </c>
      <c r="Q11">
        <f t="shared" ref="Q11:Q15" si="14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3"/>
        <v>0</v>
      </c>
      <c r="Q12">
        <f t="shared" si="14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3"/>
        <v>0</v>
      </c>
      <c r="Q13">
        <f t="shared" si="14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13"/>
        <v>0</v>
      </c>
      <c r="Q14">
        <f t="shared" si="14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13"/>
        <v>0</v>
      </c>
      <c r="Q15">
        <f t="shared" si="14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15">ROUND((E16/B16),0)</f>
        <v>#DIV/0!</v>
      </c>
      <c r="G16" s="4" t="e">
        <f t="shared" ref="G16" si="16">ROUND((E16/C16),0)</f>
        <v>#DIV/0!</v>
      </c>
      <c r="H16" s="4" t="e">
        <f t="shared" ref="H16" si="17">ROUND((E16/D16),0)</f>
        <v>#DIV/0!</v>
      </c>
      <c r="I16" s="4">
        <f t="shared" ref="I16" si="18">T16</f>
        <v>0</v>
      </c>
      <c r="J16" s="4">
        <f t="shared" ref="J16" si="19">U16</f>
        <v>0</v>
      </c>
      <c r="O16">
        <v>0</v>
      </c>
      <c r="P16">
        <f t="shared" ref="P16" si="20">O16/1.2</f>
        <v>0</v>
      </c>
      <c r="Q16">
        <f t="shared" ref="Q16" si="21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2">Q17</f>
        <v>0</v>
      </c>
      <c r="C17" s="4">
        <f t="shared" ref="C17:C21" si="23">B17*1.2</f>
        <v>0</v>
      </c>
      <c r="D17" s="4">
        <f t="shared" ref="D17:D21" si="24">C17*1.2</f>
        <v>0</v>
      </c>
      <c r="E17" s="5">
        <f t="shared" ref="E17:E21" si="25">R17</f>
        <v>0</v>
      </c>
      <c r="F17" s="4" t="e">
        <f t="shared" ref="F17" si="26">ROUND((E17/B17),0)</f>
        <v>#DIV/0!</v>
      </c>
      <c r="G17" s="4" t="e">
        <f t="shared" ref="G17" si="27">ROUND((E17/C17),0)</f>
        <v>#DIV/0!</v>
      </c>
      <c r="H17" s="4" t="e">
        <f t="shared" ref="H17" si="28">ROUND((E17/D17),0)</f>
        <v>#DIV/0!</v>
      </c>
      <c r="I17" s="4">
        <f t="shared" ref="I17" si="29">T17</f>
        <v>0</v>
      </c>
      <c r="J17" s="4">
        <f t="shared" ref="J17" si="30">U17</f>
        <v>0</v>
      </c>
      <c r="O17">
        <v>0</v>
      </c>
      <c r="P17">
        <f t="shared" ref="P17" si="31">O17/1.2</f>
        <v>0</v>
      </c>
      <c r="Q17">
        <f t="shared" ref="Q17" si="32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2"/>
        <v>0</v>
      </c>
      <c r="C18" s="4">
        <f t="shared" si="23"/>
        <v>0</v>
      </c>
      <c r="D18" s="4">
        <f t="shared" si="24"/>
        <v>0</v>
      </c>
      <c r="E18" s="5">
        <f t="shared" si="25"/>
        <v>0</v>
      </c>
      <c r="F18" s="4" t="e">
        <f t="shared" ref="F18:F21" si="33">ROUND((E18/B18),0)</f>
        <v>#DIV/0!</v>
      </c>
      <c r="G18" s="4" t="e">
        <f t="shared" ref="G18:G21" si="34">ROUND((E18/C18),0)</f>
        <v>#DIV/0!</v>
      </c>
      <c r="H18" s="4" t="e">
        <f t="shared" ref="H18:H21" si="35">ROUND((E18/D18),0)</f>
        <v>#DIV/0!</v>
      </c>
      <c r="I18" s="4">
        <f t="shared" ref="I18:J21" si="36">T18</f>
        <v>0</v>
      </c>
      <c r="J18" s="4">
        <f t="shared" si="36"/>
        <v>0</v>
      </c>
      <c r="O18">
        <v>0</v>
      </c>
      <c r="P18">
        <f t="shared" ref="P18" si="37">O18/1.2</f>
        <v>0</v>
      </c>
      <c r="Q18">
        <f t="shared" ref="Q18:Q21" si="38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2"/>
        <v>0</v>
      </c>
      <c r="C19" s="4">
        <f t="shared" si="23"/>
        <v>0</v>
      </c>
      <c r="D19" s="4">
        <f t="shared" si="24"/>
        <v>0</v>
      </c>
      <c r="E19" s="5">
        <f t="shared" si="25"/>
        <v>0</v>
      </c>
      <c r="F19" s="4" t="e">
        <f t="shared" si="33"/>
        <v>#DIV/0!</v>
      </c>
      <c r="G19" s="4" t="e">
        <f t="shared" si="34"/>
        <v>#DIV/0!</v>
      </c>
      <c r="H19" s="4" t="e">
        <f t="shared" si="35"/>
        <v>#DIV/0!</v>
      </c>
      <c r="I19" s="4">
        <f t="shared" si="36"/>
        <v>0</v>
      </c>
      <c r="J19" s="4">
        <f t="shared" si="36"/>
        <v>0</v>
      </c>
      <c r="O19">
        <v>0</v>
      </c>
      <c r="P19">
        <f>O19/1.2</f>
        <v>0</v>
      </c>
      <c r="Q19">
        <f t="shared" si="38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39">Q20</f>
        <v>0</v>
      </c>
      <c r="C20" s="4">
        <f t="shared" ref="C20" si="40">B20*1.2</f>
        <v>0</v>
      </c>
      <c r="D20" s="4">
        <f t="shared" ref="D20" si="41">C20*1.2</f>
        <v>0</v>
      </c>
      <c r="E20" s="5">
        <f t="shared" ref="E20" si="42">R20</f>
        <v>0</v>
      </c>
      <c r="F20" s="4" t="e">
        <f t="shared" ref="F20" si="43">ROUND((E20/B20),0)</f>
        <v>#DIV/0!</v>
      </c>
      <c r="G20" s="4" t="e">
        <f t="shared" ref="G20" si="44">ROUND((E20/C20),0)</f>
        <v>#DIV/0!</v>
      </c>
      <c r="H20" s="4" t="e">
        <f t="shared" ref="H20" si="45">ROUND((E20/D20),0)</f>
        <v>#DIV/0!</v>
      </c>
      <c r="I20" s="4">
        <f t="shared" ref="I20" si="46">T20</f>
        <v>0</v>
      </c>
      <c r="J20" s="4">
        <f t="shared" ref="J20" si="47">U20</f>
        <v>0</v>
      </c>
      <c r="O20">
        <v>0</v>
      </c>
      <c r="P20">
        <f t="shared" ref="P20" si="48">O20/1.2</f>
        <v>0</v>
      </c>
      <c r="Q20">
        <f t="shared" ref="Q20" si="49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2"/>
        <v>0</v>
      </c>
      <c r="C21" s="4">
        <f t="shared" si="23"/>
        <v>0</v>
      </c>
      <c r="D21" s="4">
        <f t="shared" si="24"/>
        <v>0</v>
      </c>
      <c r="E21" s="5">
        <f t="shared" si="25"/>
        <v>0</v>
      </c>
      <c r="F21" s="4" t="e">
        <f t="shared" si="33"/>
        <v>#DIV/0!</v>
      </c>
      <c r="G21" s="4" t="e">
        <f t="shared" si="34"/>
        <v>#DIV/0!</v>
      </c>
      <c r="H21" s="4" t="e">
        <f t="shared" si="35"/>
        <v>#DIV/0!</v>
      </c>
      <c r="I21" s="4">
        <f t="shared" si="36"/>
        <v>0</v>
      </c>
      <c r="J21" s="4">
        <f t="shared" si="36"/>
        <v>0</v>
      </c>
      <c r="O21">
        <v>0</v>
      </c>
      <c r="P21">
        <f>O21/1.2</f>
        <v>0</v>
      </c>
      <c r="Q21">
        <f t="shared" si="38"/>
        <v>0</v>
      </c>
      <c r="R21" s="2">
        <v>0</v>
      </c>
      <c r="S21" s="2"/>
    </row>
    <row r="22" spans="1:19" s="10" customFormat="1" x14ac:dyDescent="0.25"/>
    <row r="23" spans="1:19" s="10" customFormat="1" x14ac:dyDescent="0.25"/>
    <row r="24" spans="1:19" s="10" customFormat="1" x14ac:dyDescent="0.25">
      <c r="E24" s="10" t="s">
        <v>84</v>
      </c>
      <c r="F24" s="68">
        <v>604</v>
      </c>
      <c r="G24" s="10">
        <v>491</v>
      </c>
    </row>
    <row r="25" spans="1:19" s="10" customFormat="1" x14ac:dyDescent="0.25">
      <c r="F25" s="69">
        <v>704</v>
      </c>
      <c r="G25" s="10">
        <v>459</v>
      </c>
    </row>
    <row r="26" spans="1:19" s="10" customFormat="1" x14ac:dyDescent="0.25">
      <c r="F26" s="10" t="s">
        <v>85</v>
      </c>
      <c r="G26" s="10">
        <v>209</v>
      </c>
    </row>
    <row r="27" spans="1:19" s="10" customFormat="1" x14ac:dyDescent="0.25">
      <c r="F27" s="69" t="s">
        <v>86</v>
      </c>
      <c r="G27" s="10">
        <f>SUM(G24:G26)</f>
        <v>1159</v>
      </c>
    </row>
    <row r="28" spans="1:19" s="10" customFormat="1" x14ac:dyDescent="0.25">
      <c r="C28" s="67" t="s">
        <v>74</v>
      </c>
      <c r="D28" s="67"/>
      <c r="F28" s="52" t="s">
        <v>83</v>
      </c>
      <c r="G28" s="52">
        <v>1190</v>
      </c>
    </row>
    <row r="29" spans="1:19" s="10" customFormat="1" x14ac:dyDescent="0.25">
      <c r="C29" s="67" t="s">
        <v>1</v>
      </c>
      <c r="D29" s="67"/>
      <c r="F29" s="52" t="s">
        <v>71</v>
      </c>
      <c r="G29" s="52">
        <f>G28*1.2</f>
        <v>1428</v>
      </c>
      <c r="H29" s="10">
        <f>G29/G28</f>
        <v>1.2</v>
      </c>
    </row>
    <row r="30" spans="1:19" s="10" customFormat="1" x14ac:dyDescent="0.25">
      <c r="F30" s="52" t="s">
        <v>72</v>
      </c>
      <c r="G30" s="52"/>
    </row>
    <row r="31" spans="1:19" s="10" customFormat="1" x14ac:dyDescent="0.25">
      <c r="C31" s="70"/>
      <c r="D31" s="70"/>
      <c r="F31" s="70" t="s">
        <v>73</v>
      </c>
      <c r="G31" s="70">
        <f>G29*G30</f>
        <v>0</v>
      </c>
      <c r="H31" s="10" t="e">
        <f>G31/D29</f>
        <v>#DIV/0!</v>
      </c>
    </row>
    <row r="32" spans="1:19" s="10" customFormat="1" x14ac:dyDescent="0.25">
      <c r="C32" s="70"/>
      <c r="D32" s="70"/>
      <c r="F32" s="70" t="s">
        <v>24</v>
      </c>
      <c r="G32" s="70">
        <f>G31*90%</f>
        <v>0</v>
      </c>
    </row>
    <row r="33" spans="3:7" s="10" customFormat="1" x14ac:dyDescent="0.25">
      <c r="C33" s="70"/>
      <c r="D33" s="70"/>
      <c r="F33" s="70" t="s">
        <v>25</v>
      </c>
      <c r="G33" s="70">
        <f>G31*80%</f>
        <v>0</v>
      </c>
    </row>
    <row r="34" spans="3:7" s="10" customFormat="1" x14ac:dyDescent="0.25">
      <c r="C34" s="70"/>
      <c r="D34" s="70"/>
    </row>
    <row r="35" spans="3:7" s="10" customFormat="1" x14ac:dyDescent="0.25">
      <c r="C35" s="70"/>
      <c r="D35" s="70"/>
    </row>
    <row r="36" spans="3:7" s="10" customFormat="1" x14ac:dyDescent="0.25"/>
    <row r="37" spans="3:7" s="10" customFormat="1" x14ac:dyDescent="0.25"/>
    <row r="38" spans="3:7" s="10" customFormat="1" x14ac:dyDescent="0.25"/>
    <row r="39" spans="3:7" s="10" customFormat="1" x14ac:dyDescent="0.25"/>
    <row r="40" spans="3:7" s="10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25" zoomScaleNormal="10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22-23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2024-12-27T11:59:32Z</dcterms:modified>
</cp:coreProperties>
</file>