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Dombivali (East)\Rakesh Ishwarlal Patel\"/>
    </mc:Choice>
  </mc:AlternateContent>
  <xr:revisionPtr revIDLastSave="0" documentId="13_ncr:1_{E05EBDAB-D6B2-42B3-AE87-591842F9FB31}" xr6:coauthVersionLast="36" xr6:coauthVersionMax="36" xr10:uidLastSave="{00000000-0000-0000-0000-000000000000}"/>
  <bookViews>
    <workbookView xWindow="0" yWindow="0" windowWidth="28800" windowHeight="12105" activeTab="7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7" sheetId="19" r:id="rId7"/>
    <sheet name="Sheet6" sheetId="18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24" i="4" l="1"/>
  <c r="S43" i="4" l="1"/>
  <c r="S41" i="4" l="1"/>
  <c r="Q42" i="4"/>
  <c r="Q7" i="4"/>
  <c r="Q6" i="4"/>
  <c r="Q5" i="4"/>
  <c r="Q4" i="4"/>
  <c r="R43" i="4"/>
  <c r="R42" i="4"/>
  <c r="R41" i="4"/>
  <c r="R31" i="4"/>
  <c r="R32" i="4"/>
  <c r="R33" i="4"/>
  <c r="R34" i="4"/>
  <c r="R35" i="4"/>
  <c r="R36" i="4"/>
  <c r="R37" i="4"/>
  <c r="R38" i="4"/>
  <c r="R39" i="4"/>
  <c r="R40" i="4"/>
  <c r="R30" i="4"/>
  <c r="R19" i="4"/>
  <c r="Q19" i="4"/>
  <c r="P8" i="4" l="1"/>
  <c r="P7" i="4"/>
  <c r="P6" i="4"/>
  <c r="P5" i="4"/>
  <c r="P4" i="4"/>
  <c r="Q3" i="4"/>
  <c r="P3" i="4"/>
  <c r="P2" i="4"/>
  <c r="Q2" i="4" s="1"/>
  <c r="Q12" i="4" l="1"/>
  <c r="P12" i="4"/>
  <c r="P11" i="4"/>
  <c r="Q11" i="4" s="1"/>
  <c r="P10" i="4"/>
  <c r="P9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<sst xmlns="http://schemas.openxmlformats.org/spreadsheetml/2006/main" count="30" uniqueCount="26">
  <si>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</si>
  <si>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</si>
  <si>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</si>
  <si>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</si>
  <si>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</si>
  <si>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</si>
  <si>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</si>
  <si>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</si>
  <si>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</si>
  <si>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</si>
  <si>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</si>
  <si>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</si>
  <si>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</si>
  <si>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302, 3rd Floor, Parasiya Darshan, Village - Shirgaon, Taluka - Ambernath, District - Thane, Badlapur (East),</t>
  </si>
  <si>
    <t>oc - 2013</t>
  </si>
  <si>
    <t>ca</t>
  </si>
  <si>
    <t>bua</t>
  </si>
  <si>
    <t>previous report - 2021</t>
  </si>
  <si>
    <t>mca</t>
  </si>
  <si>
    <t>ls - 32 to  34 lakhs</t>
  </si>
  <si>
    <t>22.08.24</t>
  </si>
  <si>
    <t>04.09.24</t>
  </si>
  <si>
    <t>30.08.24</t>
  </si>
  <si>
    <t>30.04.24</t>
  </si>
  <si>
    <t xml:space="preserve">Final valuation </t>
  </si>
  <si>
    <t>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</si>
</sst>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76200</xdr:colOff>
      <xdr:row>20</xdr:row>
      <xdr:rowOff>49466</xdr:rowOff>
    </xdr:from>
    <xdr:to>
      <xdr:col>31</xdr:col>
      <xdr:colOff>324964</xdr:colOff>
      <xdr:row>47</xdr:row>
      <xdr:rowOff>134188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671E62-D25A-45F1-A8E4-31AA24CD5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53825" y="4430966"/>
          <a:ext cx="6954364" cy="522822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AA0538-0992-48D4-AA55-1A87A49E5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47</xdr:row>
      <xdr:rowOff>115502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E6C574-5246-4E17-A8E0-73E226FB9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11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477508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1BA927-ABCC-4479-96CA-9604F293F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11908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AEED59-6686-4490-AF18-477F14925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10096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54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40AB13-478E-4BC8-8614-2DE92C100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7821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54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D7384B-ADF2-4198-9B6D-78026D96F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9067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15</xdr:col>
      <xdr:colOff>267928</xdr:colOff>
      <xdr:row>48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5E0669-2FFA-494B-8549-6DBF93053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8802328" cy="86213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48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32C6F7-72CF-46E9-9553-01B3C6A45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92392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46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589450-6C15-4F3E-9DD7-DC2826A5B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8716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3"/>
  <sheetViews>
    <sheetView topLeftCell="D1" zoomScaleNormal="100" workbookViewId="0">
      <selection activeCell="R7" sqref="R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8554687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638.88888888888903</v>
      </c>
      <c r="C2" s="4">
        <f>B2*1.2</f>
        <v>766.66666666666686</v>
      </c>
      <c r="D2" s="4">
        <f t="shared" ref="D2:D13" si="2">C2*1.2</f>
        <v>920.00000000000023</v>
      </c>
      <c r="E2" s="5">
        <f t="shared" ref="E2:E13" si="3">R2</f>
        <v>2800000</v>
      </c>
      <c r="F2" s="10">
        <f t="shared" ref="F2:F13" si="4">ROUND((E2/B2),0)</f>
        <v>4383</v>
      </c>
      <c r="G2" s="10">
        <f t="shared" ref="G2:G13" si="5">ROUND((E2/C2),0)</f>
        <v>3652</v>
      </c>
      <c r="H2" s="10">
        <f t="shared" ref="H2:H13" si="6">ROUND((E2/D2),0)</f>
        <v>3043</v>
      </c>
      <c r="I2" s="4" t="e">
        <f>#REF!</f>
        <v>#REF!</v>
      </c>
      <c r="J2" s="4">
        <f t="shared" ref="J2:J13" si="7">S2</f>
        <v>0</v>
      </c>
      <c r="O2">
        <v>920</v>
      </c>
      <c r="P2">
        <f t="shared" ref="P2:P8" si="8">O2/1.2</f>
        <v>766.66666666666674</v>
      </c>
      <c r="Q2">
        <f t="shared" ref="Q2:Q3" si="9">P2/1.2</f>
        <v>638.88888888888903</v>
      </c>
      <c r="R2" s="2">
        <v>2800000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465.27777777777783</v>
      </c>
      <c r="C3" s="4">
        <f t="shared" ref="C3:C15" si="10">B3*1.2</f>
        <v>558.33333333333337</v>
      </c>
      <c r="D3" s="4">
        <f t="shared" si="2"/>
        <v>670</v>
      </c>
      <c r="E3" s="5">
        <f t="shared" si="3"/>
        <v>2144000</v>
      </c>
      <c r="F3" s="10">
        <f t="shared" si="4"/>
        <v>4608</v>
      </c>
      <c r="G3" s="10">
        <f t="shared" si="5"/>
        <v>3840</v>
      </c>
      <c r="H3" s="10">
        <f t="shared" si="6"/>
        <v>3200</v>
      </c>
      <c r="I3" s="4" t="e">
        <f>#REF!</f>
        <v>#REF!</v>
      </c>
      <c r="J3" s="4">
        <f t="shared" si="7"/>
        <v>0</v>
      </c>
      <c r="O3">
        <v>670</v>
      </c>
      <c r="P3">
        <f t="shared" si="8"/>
        <v>558.33333333333337</v>
      </c>
      <c r="Q3">
        <f t="shared" si="9"/>
        <v>465.27777777777783</v>
      </c>
      <c r="R3" s="2">
        <v>2144000</v>
      </c>
      <c r="S3" s="8"/>
      <c r="T3" s="8"/>
    </row>
    <row r="4" spans="1:20" x14ac:dyDescent="0.25">
      <c r="A4" s="4">
        <f t="shared" si="0"/>
        <v>0</v>
      </c>
      <c r="B4" s="4">
        <f t="shared" si="1"/>
        <v>319.69079999999997</v>
      </c>
      <c r="C4" s="4">
        <f t="shared" si="10"/>
        <v>383.62895999999995</v>
      </c>
      <c r="D4" s="4">
        <f t="shared" si="2"/>
        <v>460.35475199999991</v>
      </c>
      <c r="E4" s="5">
        <f t="shared" si="3"/>
        <v>2200000</v>
      </c>
      <c r="F4" s="10">
        <f t="shared" si="4"/>
        <v>6882</v>
      </c>
      <c r="G4" s="10">
        <f t="shared" si="5"/>
        <v>5735</v>
      </c>
      <c r="H4" s="10">
        <f t="shared" si="6"/>
        <v>4779</v>
      </c>
      <c r="I4" s="4" t="e">
        <f>#REF!</f>
        <v>#REF!</v>
      </c>
      <c r="J4" s="4" t="str">
        <f t="shared" si="7"/>
        <v>22.08.24</v>
      </c>
      <c r="O4">
        <v>0</v>
      </c>
      <c r="P4">
        <f t="shared" si="8"/>
        <v>0</v>
      </c>
      <c r="Q4">
        <f>29.7*10.764</f>
        <v>319.69079999999997</v>
      </c>
      <c r="R4" s="2">
        <v>2200000</v>
      </c>
      <c r="S4" s="8" t="s">
        <v>20</v>
      </c>
      <c r="T4" s="8"/>
    </row>
    <row r="5" spans="1:20" x14ac:dyDescent="0.25">
      <c r="A5" s="4">
        <f t="shared" si="0"/>
        <v>0</v>
      </c>
      <c r="B5" s="4">
        <f t="shared" si="1"/>
        <v>271.89864</v>
      </c>
      <c r="C5" s="4">
        <f t="shared" si="10"/>
        <v>326.278368</v>
      </c>
      <c r="D5" s="4">
        <f t="shared" si="2"/>
        <v>391.53404159999997</v>
      </c>
      <c r="E5" s="5">
        <f t="shared" si="3"/>
        <v>1580000</v>
      </c>
      <c r="F5" s="15">
        <f t="shared" si="4"/>
        <v>5811</v>
      </c>
      <c r="G5" s="10">
        <f t="shared" si="5"/>
        <v>4842</v>
      </c>
      <c r="H5" s="10">
        <f t="shared" si="6"/>
        <v>4035</v>
      </c>
      <c r="I5" s="4" t="e">
        <f>#REF!</f>
        <v>#REF!</v>
      </c>
      <c r="J5" s="4" t="str">
        <f t="shared" si="7"/>
        <v>04.09.24</v>
      </c>
      <c r="O5">
        <v>0</v>
      </c>
      <c r="P5">
        <f t="shared" si="8"/>
        <v>0</v>
      </c>
      <c r="Q5">
        <f>25.26*10.764</f>
        <v>271.89864</v>
      </c>
      <c r="R5" s="2">
        <v>1580000</v>
      </c>
      <c r="S5" s="8" t="s">
        <v>21</v>
      </c>
      <c r="T5" s="8"/>
    </row>
    <row r="6" spans="1:20" x14ac:dyDescent="0.25">
      <c r="A6" s="4">
        <f t="shared" si="0"/>
        <v>0</v>
      </c>
      <c r="B6" s="4">
        <f t="shared" si="1"/>
        <v>287.07587999999998</v>
      </c>
      <c r="C6" s="4">
        <f t="shared" si="10"/>
        <v>344.49105599999996</v>
      </c>
      <c r="D6" s="4">
        <f t="shared" si="2"/>
        <v>413.38926719999995</v>
      </c>
      <c r="E6" s="5">
        <f t="shared" si="3"/>
        <v>1200000</v>
      </c>
      <c r="F6" s="10">
        <f t="shared" si="4"/>
        <v>4180</v>
      </c>
      <c r="G6" s="10">
        <f t="shared" si="5"/>
        <v>3483</v>
      </c>
      <c r="H6" s="10">
        <f t="shared" si="6"/>
        <v>2903</v>
      </c>
      <c r="I6" s="4" t="e">
        <f>#REF!</f>
        <v>#REF!</v>
      </c>
      <c r="J6" s="4" t="str">
        <f t="shared" si="7"/>
        <v>30.08.24</v>
      </c>
      <c r="O6">
        <v>0</v>
      </c>
      <c r="P6">
        <f t="shared" si="8"/>
        <v>0</v>
      </c>
      <c r="Q6">
        <f>26.67*10.764</f>
        <v>287.07587999999998</v>
      </c>
      <c r="R6" s="2">
        <v>1200000</v>
      </c>
      <c r="S6" s="8" t="s">
        <v>22</v>
      </c>
      <c r="T6" s="8"/>
    </row>
    <row r="7" spans="1:20" x14ac:dyDescent="0.25">
      <c r="A7" s="4">
        <f t="shared" si="0"/>
        <v>0</v>
      </c>
      <c r="B7" s="4">
        <f t="shared" si="1"/>
        <v>287.07587999999998</v>
      </c>
      <c r="C7" s="4">
        <f t="shared" si="10"/>
        <v>344.49105599999996</v>
      </c>
      <c r="D7" s="4">
        <f t="shared" si="2"/>
        <v>413.38926719999995</v>
      </c>
      <c r="E7" s="5">
        <f t="shared" si="3"/>
        <v>1745000</v>
      </c>
      <c r="F7" s="15">
        <f t="shared" si="4"/>
        <v>6079</v>
      </c>
      <c r="G7" s="10">
        <f t="shared" si="5"/>
        <v>5065</v>
      </c>
      <c r="H7" s="10">
        <f t="shared" si="6"/>
        <v>4221</v>
      </c>
      <c r="I7" s="4" t="e">
        <f>#REF!</f>
        <v>#REF!</v>
      </c>
      <c r="J7" s="4" t="str">
        <f t="shared" si="7"/>
        <v>30.04.24</v>
      </c>
      <c r="O7">
        <v>0</v>
      </c>
      <c r="P7">
        <f t="shared" si="8"/>
        <v>0</v>
      </c>
      <c r="Q7">
        <f>26.67*10.764</f>
        <v>287.07587999999998</v>
      </c>
      <c r="R7" s="2">
        <v>1745000</v>
      </c>
      <c r="S7" s="8" t="s">
        <v>23</v>
      </c>
      <c r="T7" s="8"/>
    </row>
    <row r="8" spans="1:20" x14ac:dyDescent="0.25">
      <c r="A8" s="4">
        <f t="shared" si="0"/>
        <v>0</v>
      </c>
      <c r="B8" s="4">
        <f t="shared" si="1"/>
        <v>374</v>
      </c>
      <c r="C8" s="4">
        <f t="shared" si="10"/>
        <v>448.8</v>
      </c>
      <c r="D8" s="4">
        <f t="shared" si="2"/>
        <v>538.55999999999995</v>
      </c>
      <c r="E8" s="5">
        <f t="shared" si="3"/>
        <v>2000000</v>
      </c>
      <c r="F8" s="10">
        <f t="shared" si="4"/>
        <v>5348</v>
      </c>
      <c r="G8" s="10">
        <f t="shared" si="5"/>
        <v>4456</v>
      </c>
      <c r="H8" s="10">
        <f t="shared" si="6"/>
        <v>3714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374</v>
      </c>
      <c r="R8" s="2">
        <v>2000000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650</v>
      </c>
      <c r="C9" s="4">
        <f t="shared" si="10"/>
        <v>780</v>
      </c>
      <c r="D9" s="4">
        <f t="shared" si="2"/>
        <v>936</v>
      </c>
      <c r="E9" s="5">
        <f t="shared" si="3"/>
        <v>4250000</v>
      </c>
      <c r="F9" s="15">
        <f t="shared" si="4"/>
        <v>6538</v>
      </c>
      <c r="G9" s="10">
        <f t="shared" si="5"/>
        <v>5449</v>
      </c>
      <c r="H9" s="10">
        <f t="shared" si="6"/>
        <v>4541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1">O9/1.2</f>
        <v>0</v>
      </c>
      <c r="Q9">
        <v>650</v>
      </c>
      <c r="R9" s="2">
        <v>4250000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400</v>
      </c>
      <c r="C10" s="4">
        <f t="shared" si="10"/>
        <v>480</v>
      </c>
      <c r="D10" s="4">
        <f t="shared" si="2"/>
        <v>576</v>
      </c>
      <c r="E10" s="5">
        <f t="shared" si="3"/>
        <v>2600000</v>
      </c>
      <c r="F10" s="15">
        <f t="shared" si="4"/>
        <v>6500</v>
      </c>
      <c r="G10" s="10">
        <f t="shared" si="5"/>
        <v>5417</v>
      </c>
      <c r="H10" s="10">
        <f t="shared" si="6"/>
        <v>4514</v>
      </c>
      <c r="I10" s="4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v>400</v>
      </c>
      <c r="R10" s="2">
        <v>2600000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0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ref="Q11:Q12" si="12">P11/1.2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O17" t="s">
        <v>13</v>
      </c>
    </row>
    <row r="18" spans="7:24" x14ac:dyDescent="0.25">
      <c r="O18" t="s">
        <v>15</v>
      </c>
      <c r="P18">
        <v>655</v>
      </c>
    </row>
    <row r="19" spans="7:24" x14ac:dyDescent="0.25">
      <c r="O19" t="s">
        <v>16</v>
      </c>
      <c r="P19">
        <v>765</v>
      </c>
      <c r="Q19">
        <f>71.04*10.764</f>
        <v>764.67456000000004</v>
      </c>
      <c r="R19">
        <f>Q19/P18</f>
        <v>1.1674420763358779</v>
      </c>
      <c r="V19" s="12" t="s">
        <v>17</v>
      </c>
    </row>
    <row r="21" spans="7:24" x14ac:dyDescent="0.25">
      <c r="O21" s="6" t="s">
        <v>24</v>
      </c>
      <c r="P21" s="6"/>
    </row>
    <row r="22" spans="7:24" x14ac:dyDescent="0.25">
      <c r="G22" s="6"/>
      <c r="H22" s="6"/>
      <c r="O22" s="6" t="s">
        <v>18</v>
      </c>
      <c r="P22" s="6">
        <v>552</v>
      </c>
    </row>
    <row r="23" spans="7:24" x14ac:dyDescent="0.25">
      <c r="O23" s="6" t="s">
        <v>25</v>
      </c>
      <c r="P23" s="6">
        <v>6000</v>
      </c>
    </row>
    <row r="24" spans="7:24" x14ac:dyDescent="0.25">
      <c r="O24" s="6"/>
      <c r="P24" s="12">
        <f>P23*P22</f>
        <v>3312000</v>
      </c>
      <c r="Q24" s="11"/>
      <c r="R24" s="13"/>
      <c r="T24" s="11"/>
      <c r="U24" s="11"/>
      <c r="V24" s="11"/>
      <c r="W24" s="11"/>
      <c r="X24" s="11"/>
    </row>
    <row r="25" spans="7:24" x14ac:dyDescent="0.25">
      <c r="O25" s="6"/>
      <c r="P25" s="12"/>
      <c r="Q25" s="11"/>
      <c r="R25" s="13"/>
      <c r="T25" s="11"/>
      <c r="U25" s="11"/>
      <c r="V25" s="11"/>
      <c r="W25" s="11"/>
      <c r="X25" s="11"/>
    </row>
    <row r="26" spans="7:24" x14ac:dyDescent="0.25">
      <c r="O26" s="6"/>
      <c r="P26" s="12"/>
      <c r="Q26" s="11"/>
      <c r="R26" s="13"/>
      <c r="T26" s="11"/>
      <c r="U26" s="11"/>
      <c r="V26" s="11"/>
      <c r="W26" s="11"/>
      <c r="X26" s="11"/>
    </row>
    <row r="27" spans="7:24" x14ac:dyDescent="0.25">
      <c r="P27" s="11" t="s">
        <v>14</v>
      </c>
      <c r="Q27" s="14" t="s">
        <v>19</v>
      </c>
      <c r="R27" s="14"/>
      <c r="T27" s="14"/>
      <c r="U27" s="14"/>
      <c r="V27" s="11"/>
      <c r="W27" s="11"/>
      <c r="X27" s="11"/>
    </row>
    <row r="28" spans="7:24" x14ac:dyDescent="0.25">
      <c r="P28" s="11"/>
      <c r="Q28" s="11"/>
      <c r="R28" s="11"/>
      <c r="T28" s="11"/>
      <c r="U28" s="11"/>
      <c r="V28" s="11"/>
      <c r="W28" s="11"/>
      <c r="X28" s="11"/>
    </row>
    <row r="29" spans="7:24" x14ac:dyDescent="0.25">
      <c r="P29" s="11" t="s">
        <v>18</v>
      </c>
      <c r="Q29" s="11"/>
      <c r="R29" s="11"/>
      <c r="T29" s="11"/>
      <c r="U29" s="11"/>
      <c r="V29" s="11"/>
      <c r="W29" s="11"/>
      <c r="X29" s="11"/>
    </row>
    <row r="30" spans="7:24" x14ac:dyDescent="0.25">
      <c r="P30" s="11">
        <v>10</v>
      </c>
      <c r="Q30" s="11">
        <v>9.2200000000000006</v>
      </c>
      <c r="R30">
        <f>Q30*P30</f>
        <v>92.2</v>
      </c>
      <c r="T30" s="12"/>
      <c r="U30" s="12"/>
      <c r="V30" s="11"/>
      <c r="W30" s="11"/>
      <c r="X30" s="11"/>
    </row>
    <row r="31" spans="7:24" x14ac:dyDescent="0.25">
      <c r="P31" s="11">
        <v>9.2200000000000006</v>
      </c>
      <c r="Q31" s="11">
        <v>4</v>
      </c>
      <c r="R31">
        <f t="shared" ref="R31:R40" si="23">Q31*P31</f>
        <v>36.880000000000003</v>
      </c>
      <c r="T31" s="11"/>
      <c r="U31" s="11"/>
      <c r="V31" s="11"/>
      <c r="W31" s="11"/>
      <c r="X31" s="11"/>
    </row>
    <row r="32" spans="7:24" x14ac:dyDescent="0.25">
      <c r="P32" s="11">
        <v>3</v>
      </c>
      <c r="Q32" s="11">
        <v>4.3499999999999996</v>
      </c>
      <c r="R32">
        <f t="shared" si="23"/>
        <v>13.049999999999999</v>
      </c>
      <c r="T32" s="11"/>
      <c r="U32" s="11"/>
      <c r="V32" s="11"/>
      <c r="W32" s="11"/>
      <c r="X32" s="11"/>
    </row>
    <row r="33" spans="16:24" x14ac:dyDescent="0.25">
      <c r="P33" s="11">
        <v>6.5</v>
      </c>
      <c r="Q33" s="11">
        <v>3.8</v>
      </c>
      <c r="R33">
        <f t="shared" si="23"/>
        <v>24.7</v>
      </c>
      <c r="T33" s="11"/>
      <c r="U33" s="11"/>
      <c r="V33" s="11"/>
      <c r="W33" s="11"/>
      <c r="X33" s="11"/>
    </row>
    <row r="34" spans="16:24" x14ac:dyDescent="0.25">
      <c r="P34" s="11">
        <v>3.05</v>
      </c>
      <c r="Q34" s="11">
        <v>3.2</v>
      </c>
      <c r="R34">
        <f t="shared" si="23"/>
        <v>9.76</v>
      </c>
      <c r="S34" s="6"/>
      <c r="T34" s="11"/>
      <c r="U34" s="11"/>
      <c r="V34" s="11"/>
      <c r="W34" s="11"/>
      <c r="X34" s="11"/>
    </row>
    <row r="35" spans="16:24" x14ac:dyDescent="0.25">
      <c r="P35" s="11">
        <v>8.0399999999999991</v>
      </c>
      <c r="Q35" s="11">
        <v>3.86</v>
      </c>
      <c r="R35">
        <f t="shared" si="23"/>
        <v>31.034399999999994</v>
      </c>
      <c r="S35" s="6"/>
      <c r="T35" s="11"/>
      <c r="U35" s="11"/>
      <c r="V35" s="11"/>
      <c r="W35" s="11"/>
      <c r="X35" s="11"/>
    </row>
    <row r="36" spans="16:24" x14ac:dyDescent="0.25">
      <c r="P36" s="11">
        <v>7.58</v>
      </c>
      <c r="Q36" s="11">
        <v>3.87</v>
      </c>
      <c r="R36">
        <f t="shared" si="23"/>
        <v>29.334600000000002</v>
      </c>
    </row>
    <row r="37" spans="16:24" x14ac:dyDescent="0.25">
      <c r="P37" s="11">
        <v>12.13</v>
      </c>
      <c r="Q37" s="11">
        <v>9.4</v>
      </c>
      <c r="R37">
        <f t="shared" si="23"/>
        <v>114.02200000000001</v>
      </c>
      <c r="T37" s="6"/>
    </row>
    <row r="38" spans="16:24" x14ac:dyDescent="0.25">
      <c r="P38" s="11">
        <v>9.4</v>
      </c>
      <c r="Q38" s="11">
        <v>3</v>
      </c>
      <c r="R38">
        <f t="shared" si="23"/>
        <v>28.200000000000003</v>
      </c>
      <c r="S38" s="6"/>
    </row>
    <row r="39" spans="16:24" x14ac:dyDescent="0.25">
      <c r="P39" s="11">
        <v>9.07</v>
      </c>
      <c r="Q39" s="11">
        <v>15</v>
      </c>
      <c r="R39">
        <f t="shared" si="23"/>
        <v>136.05000000000001</v>
      </c>
    </row>
    <row r="40" spans="16:24" x14ac:dyDescent="0.25">
      <c r="P40" s="11">
        <v>9.07</v>
      </c>
      <c r="Q40" s="11">
        <v>4</v>
      </c>
      <c r="R40">
        <f t="shared" si="23"/>
        <v>36.28</v>
      </c>
    </row>
    <row r="41" spans="16:24" x14ac:dyDescent="0.25">
      <c r="R41">
        <f>SUM(R30:R40)</f>
        <v>551.51099999999997</v>
      </c>
      <c r="S41">
        <f>R41*600</f>
        <v>330906.59999999998</v>
      </c>
    </row>
    <row r="42" spans="16:24" x14ac:dyDescent="0.25">
      <c r="Q42">
        <f>820/R41</f>
        <v>1.4868243788428519</v>
      </c>
      <c r="R42">
        <f>R41-R40-R38-R31</f>
        <v>450.15100000000001</v>
      </c>
    </row>
    <row r="43" spans="16:24" x14ac:dyDescent="0.25">
      <c r="R43">
        <f>R41-R42</f>
        <v>101.35999999999996</v>
      </c>
      <c r="S43">
        <f>R41*1.2</f>
        <v>661.81319999999994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7" workbookViewId="0">
      <selection activeCell="B4" sqref="B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abSelected="1"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Sheet7</vt:lpstr>
      <vt:lpstr>Sheet6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2024-12-17T10:45:15Z</dcterms:modified>
</cp:coreProperties>
</file>