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Opera House\Sandeep Kumar Kejariwal\"/>
    </mc:Choice>
  </mc:AlternateContent>
  <xr:revisionPtr revIDLastSave="0" documentId="13_ncr:1_{E6D59CB4-0879-4DF2-86F2-DAFDAE3D648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Q4" i="4"/>
  <c r="I32" i="4" l="1"/>
  <c r="I31" i="4" l="1"/>
  <c r="H31" i="4"/>
  <c r="G31" i="4"/>
  <c r="G27" i="4"/>
  <c r="G28" i="4"/>
  <c r="G29" i="4"/>
  <c r="G30" i="4"/>
  <c r="G26" i="4"/>
  <c r="Q5" i="4" l="1"/>
  <c r="Q3" i="4"/>
  <c r="G36" i="4"/>
  <c r="Q2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B8" i="4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4" i="4"/>
  <c r="G38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6" i="4"/>
  <c r="G37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<sst xmlns="http://schemas.openxmlformats.org/spreadsheetml/2006/main" count="139" uniqueCount="96">
  <si>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</si>
  <si>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</si>
  <si>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</si>
  <si>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</si>
  <si>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</si>
  <si>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</si>
  <si>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</si>
  <si>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</si>
  <si>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</si>
  <si>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</si>
  <si>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</si>
  <si>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</si>
  <si>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</si>
  <si>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</si>
  <si>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</si>
  <si>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</si>
  <si>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</si>
  <si>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</si>
  <si>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</si>
  <si>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</si>
  <si>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</si>
  <si>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</si>
  <si>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</si>
  <si>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</si>
  <si>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</si>
  <si>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</si>
  <si>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</si>
  <si>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</si>
  <si>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</si>
  <si>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</si>
  <si>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</si>
  <si>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</si>
  <si>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</si>
  <si>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</si>
  <si>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</si>
  <si>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</si>
  <si>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</si>
  <si>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</si>
  <si>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</si>
  <si>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</si>
  <si>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</si>
  <si>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</si>
  <si>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</si>
  <si>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</si>
  <si>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</si>
  <si>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</si>
  <si>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</si>
  <si>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</si>
  <si>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</si>
  <si>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</si>
  <si>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</si>
  <si>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</si>
  <si>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</si>
  <si>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</si>
  <si>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</si>
  <si>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</si>
  <si>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</si>
  <si>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</si>
  <si>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</si>
  <si>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</si>
  <si>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</si>
  <si>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</si>
  <si>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</si>
  <si>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</si>
  <si>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</si>
  <si>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</si>
  <si>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</si>
  <si>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</si>
  <si>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</si>
  <si>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</si>
  <si>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</si>
  <si>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</si>
  <si>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</si>
  <si>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</si>
  <si>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</si>
  <si>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</si>
  <si>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</si>
  <si>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</si>
  <si>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</si>
  <si>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</si>
  <si>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</si>
  <si>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</si>
  <si>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</si>
  <si>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</si>
  <si>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</si>
  <si>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YOC-2018</t>
  </si>
  <si>
    <t>IGR-30.05.24</t>
  </si>
  <si>
    <t>IGR-18.04.24</t>
  </si>
  <si>
    <t>IGR-11.06.24</t>
  </si>
  <si>
    <t>IGR-07.07.23</t>
  </si>
  <si>
    <t>ARCHITECTURE LETTER IN AGREEMENT</t>
  </si>
  <si>
    <t>ENCL BALC</t>
  </si>
  <si>
    <t>CB AREA</t>
  </si>
  <si>
    <t>FB AREA</t>
  </si>
  <si>
    <t>TERRACE AREA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</si>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</sst>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.000_ ;_ * \-#,##0.0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165" fontId="0" fillId="0" borderId="0" xfId="1" applyNumberFormat="1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24</xdr:row>
      <xdr:rowOff>0</xdr:rowOff>
    </xdr:from>
    <xdr:to>
      <xdr:col>26</xdr:col>
      <xdr:colOff>323850</xdr:colOff>
      <xdr:row>33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00876-8E54-4086-9672-DB779BDC9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5143500"/>
          <a:ext cx="72294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A1A73-32F7-4BCB-AC01-E269CC2B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773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57DF8-D7F7-424F-A1D5-E8F0C9F3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508728</xdr:colOff>
      <xdr:row>38</xdr:row>
      <xdr:rowOff>149311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B662D4-9401-499D-8445-60D9FA52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98018-1AF8-44B7-8634-4BDF9EB8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7059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9A2D42-2C2B-41CA-8111-9EB24FFE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39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553633</xdr:colOff>
      <xdr:row>43</xdr:row>
      <xdr:rowOff>143965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AA778-55FE-46FB-A6FE-98921B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78433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1ABA4-1B9E-4F47-9B34-C8B97BAA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7954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0D9094-801A-4303-A1AD-90F64046B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FD7C2-FB49-4292-A5AF-B7AF2229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7CBEA-7B8D-4EC5-B496-40F008A04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29500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27000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225</v>
      </c>
      <c r="D12" s="22"/>
    </row>
    <row r="13" spans="1:5" x14ac:dyDescent="0.25">
      <c r="A13" s="15" t="s">
        <v>22</v>
      </c>
      <c r="B13" s="18"/>
      <c r="C13" s="19">
        <f>C6-C12</f>
        <v>2275</v>
      </c>
      <c r="D13" s="22"/>
    </row>
    <row r="14" spans="1:5" x14ac:dyDescent="0.25">
      <c r="A14" s="15" t="s">
        <v>15</v>
      </c>
      <c r="B14" s="18"/>
      <c r="C14" s="19">
        <f>C5</f>
        <v>27000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29275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752</v>
      </c>
      <c r="D18" s="24"/>
    </row>
    <row r="19" spans="1:5" x14ac:dyDescent="0.25">
      <c r="A19" s="15" t="s">
        <v>74</v>
      </c>
      <c r="B19" s="6"/>
      <c r="C19" s="30">
        <f>C18*C16</f>
        <v>22014800</v>
      </c>
      <c r="D19" s="72"/>
      <c r="E19" s="65"/>
    </row>
    <row r="20" spans="1:5" x14ac:dyDescent="0.25">
      <c r="A20" s="15" t="s">
        <v>24</v>
      </c>
      <c r="C20" s="31">
        <f>C19*90%</f>
        <v>19813320</v>
      </c>
      <c r="D20" s="30"/>
      <c r="E20" s="65"/>
    </row>
    <row r="21" spans="1:5" x14ac:dyDescent="0.25">
      <c r="A21" s="15" t="s">
        <v>25</v>
      </c>
      <c r="C21" s="31">
        <f>C19*80%</f>
        <v>17611840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1880000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45864.166666666664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"/>
  <sheetViews>
    <sheetView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445.64036400000003</v>
      </c>
      <c r="C2" s="4">
        <f t="shared" ref="C2:C16" si="1">B2*1.2</f>
        <v>534.76843680000002</v>
      </c>
      <c r="D2" s="4">
        <f t="shared" ref="D2:D16" si="2">C2*1.2</f>
        <v>641.72212416000002</v>
      </c>
      <c r="E2" s="5">
        <f t="shared" ref="E2:E16" si="3">R2</f>
        <v>23200000</v>
      </c>
      <c r="F2" s="4">
        <f t="shared" ref="F2:F15" si="4">ROUND((E2/B2),0)</f>
        <v>52060</v>
      </c>
      <c r="G2" s="4">
        <f t="shared" ref="G2:G15" si="5">ROUND((E2/C2),0)</f>
        <v>43383</v>
      </c>
      <c r="H2" s="4">
        <f t="shared" ref="H2:H15" si="6">ROUND((E2/D2),0)</f>
        <v>36153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41.401*10.764</f>
        <v>445.64036400000003</v>
      </c>
      <c r="R2" s="2">
        <v>23200000</v>
      </c>
      <c r="S2" s="2" t="s">
        <v>86</v>
      </c>
    </row>
    <row r="3" spans="1:19" x14ac:dyDescent="0.25">
      <c r="A3" s="4">
        <v>2</v>
      </c>
      <c r="B3" s="4">
        <f t="shared" si="0"/>
        <v>527.85579599999994</v>
      </c>
      <c r="C3" s="4">
        <f t="shared" si="1"/>
        <v>633.42695519999995</v>
      </c>
      <c r="D3" s="4">
        <f t="shared" si="2"/>
        <v>760.11234623999997</v>
      </c>
      <c r="E3" s="5">
        <f t="shared" si="3"/>
        <v>22000000</v>
      </c>
      <c r="F3" s="75">
        <f t="shared" si="4"/>
        <v>41678</v>
      </c>
      <c r="G3" s="75">
        <f t="shared" si="5"/>
        <v>34732</v>
      </c>
      <c r="H3" s="75">
        <f t="shared" si="6"/>
        <v>28943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49.039*10.764</f>
        <v>527.85579599999994</v>
      </c>
      <c r="R3" s="76">
        <v>22000000</v>
      </c>
      <c r="S3" s="76" t="s">
        <v>87</v>
      </c>
    </row>
    <row r="4" spans="1:19" x14ac:dyDescent="0.25">
      <c r="A4" s="4">
        <v>3</v>
      </c>
      <c r="B4" s="4">
        <f t="shared" si="0"/>
        <v>485.14424399999996</v>
      </c>
      <c r="C4" s="4">
        <f t="shared" si="1"/>
        <v>582.17309279999995</v>
      </c>
      <c r="D4" s="4">
        <f t="shared" si="2"/>
        <v>698.60771135999994</v>
      </c>
      <c r="E4" s="5">
        <f t="shared" si="3"/>
        <v>19000000</v>
      </c>
      <c r="F4" s="75">
        <f t="shared" si="4"/>
        <v>39164</v>
      </c>
      <c r="G4" s="75">
        <f t="shared" si="5"/>
        <v>32636</v>
      </c>
      <c r="H4" s="75">
        <f t="shared" si="6"/>
        <v>27197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45.071*10.764</f>
        <v>485.14424399999996</v>
      </c>
      <c r="R4" s="76">
        <v>19000000</v>
      </c>
      <c r="S4" s="76" t="s">
        <v>88</v>
      </c>
    </row>
    <row r="5" spans="1:19" x14ac:dyDescent="0.25">
      <c r="A5" s="4">
        <v>4</v>
      </c>
      <c r="B5" s="4">
        <f t="shared" si="0"/>
        <v>485.14424399999996</v>
      </c>
      <c r="C5" s="4">
        <f t="shared" si="1"/>
        <v>582.17309279999995</v>
      </c>
      <c r="D5" s="4">
        <f t="shared" si="2"/>
        <v>698.60771135999994</v>
      </c>
      <c r="E5" s="5">
        <f t="shared" si="3"/>
        <v>20900000</v>
      </c>
      <c r="F5" s="75">
        <f t="shared" si="4"/>
        <v>43080</v>
      </c>
      <c r="G5" s="75">
        <f t="shared" si="5"/>
        <v>35900</v>
      </c>
      <c r="H5" s="75">
        <f t="shared" si="6"/>
        <v>29917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45.071*10.764</f>
        <v>485.14424399999996</v>
      </c>
      <c r="R5" s="76">
        <v>20900000</v>
      </c>
      <c r="S5" s="76" t="s">
        <v>89</v>
      </c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26500000</v>
      </c>
      <c r="F6" s="4">
        <f t="shared" si="4"/>
        <v>33125</v>
      </c>
      <c r="G6" s="4">
        <f t="shared" si="5"/>
        <v>27604</v>
      </c>
      <c r="H6" s="4">
        <f t="shared" si="6"/>
        <v>23003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800</v>
      </c>
      <c r="R6" s="2">
        <v>26500000</v>
      </c>
      <c r="S6" s="2"/>
    </row>
    <row r="7" spans="1:19" x14ac:dyDescent="0.25">
      <c r="A7" s="4">
        <v>6</v>
      </c>
      <c r="B7" s="4">
        <f t="shared" si="0"/>
        <v>780</v>
      </c>
      <c r="C7" s="4">
        <f t="shared" si="1"/>
        <v>936</v>
      </c>
      <c r="D7" s="4">
        <f t="shared" si="2"/>
        <v>1123.2</v>
      </c>
      <c r="E7" s="5">
        <f t="shared" si="3"/>
        <v>22000000</v>
      </c>
      <c r="F7" s="4">
        <f t="shared" si="4"/>
        <v>28205</v>
      </c>
      <c r="G7" s="4">
        <f t="shared" si="5"/>
        <v>23504</v>
      </c>
      <c r="H7" s="4">
        <f t="shared" si="6"/>
        <v>19587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780</v>
      </c>
      <c r="R7" s="2">
        <v>22000000</v>
      </c>
      <c r="S7" s="2"/>
    </row>
    <row r="8" spans="1:19" x14ac:dyDescent="0.25">
      <c r="A8" s="4">
        <v>7</v>
      </c>
      <c r="B8" s="4">
        <f t="shared" si="0"/>
        <v>850</v>
      </c>
      <c r="C8" s="4">
        <f t="shared" si="1"/>
        <v>1020</v>
      </c>
      <c r="D8" s="4">
        <f t="shared" si="2"/>
        <v>1224</v>
      </c>
      <c r="E8" s="5">
        <f t="shared" si="3"/>
        <v>27500000</v>
      </c>
      <c r="F8" s="4">
        <f t="shared" si="4"/>
        <v>32353</v>
      </c>
      <c r="G8" s="4">
        <f t="shared" si="5"/>
        <v>26961</v>
      </c>
      <c r="H8" s="4">
        <f t="shared" si="6"/>
        <v>22467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850</v>
      </c>
      <c r="R8" s="2">
        <v>27500000</v>
      </c>
      <c r="S8" s="2"/>
    </row>
    <row r="9" spans="1:19" x14ac:dyDescent="0.25">
      <c r="A9" s="4">
        <v>8</v>
      </c>
      <c r="B9" s="4">
        <f t="shared" si="0"/>
        <v>850</v>
      </c>
      <c r="C9" s="4">
        <f t="shared" si="1"/>
        <v>1020</v>
      </c>
      <c r="D9" s="4">
        <f t="shared" si="2"/>
        <v>1224</v>
      </c>
      <c r="E9" s="5">
        <f t="shared" si="3"/>
        <v>26000000</v>
      </c>
      <c r="F9" s="4">
        <f t="shared" si="4"/>
        <v>30588</v>
      </c>
      <c r="G9" s="4">
        <f t="shared" si="5"/>
        <v>25490</v>
      </c>
      <c r="H9" s="4">
        <f t="shared" si="6"/>
        <v>21242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850</v>
      </c>
      <c r="R9" s="2">
        <v>26000000</v>
      </c>
      <c r="S9" s="2"/>
    </row>
    <row r="10" spans="1:19" x14ac:dyDescent="0.25">
      <c r="A10" s="4">
        <v>9</v>
      </c>
      <c r="B10" s="4">
        <f t="shared" si="0"/>
        <v>650</v>
      </c>
      <c r="C10" s="4">
        <f t="shared" si="1"/>
        <v>780</v>
      </c>
      <c r="D10" s="4">
        <f t="shared" si="2"/>
        <v>936</v>
      </c>
      <c r="E10" s="5">
        <f t="shared" si="3"/>
        <v>22000000</v>
      </c>
      <c r="F10" s="4">
        <f t="shared" si="4"/>
        <v>33846</v>
      </c>
      <c r="G10" s="4">
        <f t="shared" si="5"/>
        <v>28205</v>
      </c>
      <c r="H10" s="4">
        <f t="shared" si="6"/>
        <v>23504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650</v>
      </c>
      <c r="R10" s="2">
        <v>22000000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8" t="s">
        <v>90</v>
      </c>
    </row>
    <row r="26" spans="1:19" s="10" customFormat="1" x14ac:dyDescent="0.25">
      <c r="F26" s="68" t="s">
        <v>83</v>
      </c>
      <c r="G26" s="10">
        <f>H26*10.764</f>
        <v>485.14424399999996</v>
      </c>
      <c r="H26" s="73">
        <v>45.070999999999998</v>
      </c>
    </row>
    <row r="27" spans="1:19" s="10" customFormat="1" x14ac:dyDescent="0.25">
      <c r="F27" s="68" t="s">
        <v>91</v>
      </c>
      <c r="G27" s="10">
        <f t="shared" ref="G27:G30" si="47">H27*10.764</f>
        <v>101.622924</v>
      </c>
      <c r="H27" s="73">
        <v>9.4410000000000007</v>
      </c>
    </row>
    <row r="28" spans="1:19" s="10" customFormat="1" x14ac:dyDescent="0.25">
      <c r="F28" s="68" t="s">
        <v>92</v>
      </c>
      <c r="G28" s="10">
        <f t="shared" si="47"/>
        <v>75.886199999999988</v>
      </c>
      <c r="H28" s="73">
        <v>7.05</v>
      </c>
    </row>
    <row r="29" spans="1:19" s="10" customFormat="1" x14ac:dyDescent="0.25">
      <c r="F29" s="68" t="s">
        <v>93</v>
      </c>
      <c r="G29" s="10">
        <f t="shared" si="47"/>
        <v>41.226120000000002</v>
      </c>
      <c r="H29" s="73">
        <v>3.83</v>
      </c>
    </row>
    <row r="30" spans="1:19" s="10" customFormat="1" x14ac:dyDescent="0.25">
      <c r="F30" s="69" t="s">
        <v>94</v>
      </c>
      <c r="G30" s="10">
        <f t="shared" si="47"/>
        <v>48.437999999999995</v>
      </c>
      <c r="H30" s="73">
        <v>4.5</v>
      </c>
    </row>
    <row r="31" spans="1:19" s="10" customFormat="1" x14ac:dyDescent="0.25">
      <c r="F31" s="69" t="s">
        <v>95</v>
      </c>
      <c r="G31" s="69">
        <f>SUM(G26:G30)</f>
        <v>752.31748800000003</v>
      </c>
      <c r="H31" s="69">
        <f>SUM(H26:H30)</f>
        <v>69.891999999999996</v>
      </c>
      <c r="I31" s="10">
        <f>G31*33000</f>
        <v>24826477.104000002</v>
      </c>
    </row>
    <row r="32" spans="1:19" s="10" customFormat="1" x14ac:dyDescent="0.25">
      <c r="F32" s="52" t="s">
        <v>71</v>
      </c>
      <c r="G32" s="52">
        <v>905</v>
      </c>
      <c r="H32" s="10">
        <v>752</v>
      </c>
      <c r="I32" s="10">
        <f>G32-H32</f>
        <v>153</v>
      </c>
    </row>
    <row r="33" spans="3:8" s="10" customFormat="1" x14ac:dyDescent="0.25">
      <c r="C33" s="67" t="s">
        <v>84</v>
      </c>
      <c r="D33" s="67"/>
      <c r="F33" s="52" t="s">
        <v>83</v>
      </c>
      <c r="G33" s="52">
        <v>485</v>
      </c>
    </row>
    <row r="34" spans="3:8" s="10" customFormat="1" x14ac:dyDescent="0.25">
      <c r="C34" s="67" t="s">
        <v>1</v>
      </c>
      <c r="D34" s="67">
        <v>22000000</v>
      </c>
      <c r="F34" s="52" t="s">
        <v>72</v>
      </c>
      <c r="G34" s="52">
        <v>323</v>
      </c>
      <c r="H34" s="10">
        <f>G34/G33</f>
        <v>0.66597938144329893</v>
      </c>
    </row>
    <row r="35" spans="3:8" s="10" customFormat="1" x14ac:dyDescent="0.25">
      <c r="F35" s="52" t="s">
        <v>73</v>
      </c>
      <c r="G35" s="52">
        <v>52000</v>
      </c>
    </row>
    <row r="36" spans="3:8" s="10" customFormat="1" x14ac:dyDescent="0.25">
      <c r="C36" s="70"/>
      <c r="D36" s="70"/>
      <c r="F36" s="70" t="s">
        <v>74</v>
      </c>
      <c r="G36" s="70">
        <f>G33*G35</f>
        <v>25220000</v>
      </c>
      <c r="H36" s="10">
        <f>G36/D34</f>
        <v>1.1463636363636365</v>
      </c>
    </row>
    <row r="37" spans="3:8" s="10" customFormat="1" x14ac:dyDescent="0.25">
      <c r="C37" s="70"/>
      <c r="D37" s="70"/>
      <c r="F37" s="70" t="s">
        <v>24</v>
      </c>
      <c r="G37" s="70">
        <f>G36*90%</f>
        <v>22698000</v>
      </c>
    </row>
    <row r="38" spans="3:8" s="10" customFormat="1" x14ac:dyDescent="0.25">
      <c r="C38" s="70"/>
      <c r="D38" s="70"/>
      <c r="F38" s="70" t="s">
        <v>25</v>
      </c>
      <c r="G38" s="70">
        <f>G36*80%</f>
        <v>20176000</v>
      </c>
    </row>
    <row r="39" spans="3:8" s="10" customFormat="1" x14ac:dyDescent="0.25">
      <c r="C39" s="70"/>
      <c r="D39" s="70"/>
    </row>
    <row r="40" spans="3:8" s="10" customFormat="1" x14ac:dyDescent="0.25">
      <c r="C40" s="70"/>
      <c r="D40" s="70"/>
    </row>
    <row r="41" spans="3:8" s="10" customFormat="1" x14ac:dyDescent="0.25"/>
    <row r="42" spans="3:8" s="10" customFormat="1" x14ac:dyDescent="0.25"/>
    <row r="43" spans="3:8" s="10" customFormat="1" x14ac:dyDescent="0.25"/>
    <row r="44" spans="3:8" s="10" customFormat="1" x14ac:dyDescent="0.25"/>
    <row r="45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zoomScaleNormal="100" workbookViewId="0">
      <selection activeCell="R26" sqref="R26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2025-01-29T10:57:36Z</dcterms:modified>
</cp:coreProperties>
</file>