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Madam Cama Road\Kalpana Jaydeb Baisshnab\"/>
    </mc:Choice>
  </mc:AlternateContent>
  <xr:revisionPtr revIDLastSave="0" documentId="13_ncr:1_{C3B3E73C-897A-4403-9D52-EDCA281FF4F2}" xr6:coauthVersionLast="36" xr6:coauthVersionMax="36" xr10:uidLastSave="{00000000-0000-0000-0000-000000000000}"/>
  <bookViews>
    <workbookView xWindow="0" yWindow="0" windowWidth="21570" windowHeight="7890" activeTab="13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Rent" sheetId="25" r:id="rId14"/>
  </sheets>
  <calcPr calcId="191029"/>
</workbook>
</file>

<file path=xl/calcChain.xml><?xml version="1.0" encoding="utf-8"?>
<calcChain xmlns="http://schemas.openxmlformats.org/spreadsheetml/2006/main">
  <c r="I32" i="4" l="1"/>
  <c r="P27" i="4"/>
  <c r="P29" i="4"/>
  <c r="Q29" i="4"/>
  <c r="Q28" i="4"/>
  <c r="Q27" i="4"/>
  <c r="Q26" i="4"/>
  <c r="Q25" i="4"/>
  <c r="Q24" i="4"/>
  <c r="Q23" i="4"/>
  <c r="Q30" i="4" l="1"/>
  <c r="Q15" i="4"/>
  <c r="Q14" i="4"/>
  <c r="Q4" i="4"/>
  <c r="Q5" i="4"/>
  <c r="C3" i="4"/>
  <c r="C2" i="4"/>
  <c r="Q3" i="4"/>
  <c r="I21" i="4"/>
  <c r="I23" i="4" s="1"/>
  <c r="Q2" i="4"/>
  <c r="P2" i="4"/>
  <c r="J19" i="4"/>
  <c r="I31" i="4"/>
  <c r="P12" i="4" l="1"/>
  <c r="P11" i="4"/>
  <c r="P10" i="4"/>
  <c r="P9" i="4"/>
  <c r="P8" i="4"/>
  <c r="P7" i="4"/>
  <c r="P6" i="4"/>
  <c r="P5" i="4"/>
  <c r="P4" i="4"/>
  <c r="P3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<sst xmlns="http://schemas.openxmlformats.org/spreadsheetml/2006/main" count="31" uniqueCount="28">
  <si>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</si>
  <si>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</si>
  <si>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</si>
  <si>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</si>
  <si>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</si>
  <si>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</si>
  <si>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</si>
  <si>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</si>
  <si>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</si>
  <si>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</si>
  <si>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</si>
  <si>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</si>
  <si>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</si>
  <si>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505, 5th Floor, Wing - A, Solitaire, Next To Saptrang Building , St Anthony Church Road Rai DOngari Vakola, Village - Kolekalyan , Santacruz East</t>
  </si>
  <si>
    <t>agreement - 05.12.24</t>
  </si>
  <si>
    <t>av</t>
  </si>
  <si>
    <t>sd</t>
  </si>
  <si>
    <t>rd</t>
  </si>
  <si>
    <t>rera ca</t>
  </si>
  <si>
    <t>rate</t>
  </si>
  <si>
    <t>fmv</t>
  </si>
  <si>
    <t>1 mechanised car parking</t>
  </si>
  <si>
    <t>23.10.24</t>
  </si>
  <si>
    <t>08.10.24</t>
  </si>
  <si>
    <t>09.12.23</t>
  </si>
  <si>
    <t>16.10.23</t>
  </si>
  <si>
    <t>mca</t>
  </si>
  <si>
    <t>parkign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</si>
</sst>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2C40B1-91FA-4141-B26D-5A5FBB521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392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40C470-D4FC-4B0E-A1BB-425235F15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86784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1191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37EBF0-ED48-41D4-8298-42462ADA1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35591" cy="870706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182191</xdr:colOff>
      <xdr:row>46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1D7989-FA83-47A8-A710-76EDBC783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16591" cy="857369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161925</xdr:rowOff>
    </xdr:from>
    <xdr:to>
      <xdr:col>9</xdr:col>
      <xdr:colOff>304801</xdr:colOff>
      <xdr:row>52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4786CE-0E02-41E2-92B4-CC28C7FB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61925"/>
          <a:ext cx="5791200" cy="9810750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0</xdr:row>
      <xdr:rowOff>114300</xdr:rowOff>
    </xdr:from>
    <xdr:to>
      <xdr:col>19</xdr:col>
      <xdr:colOff>257175</xdr:colOff>
      <xdr:row>50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F6C1AF-5560-4896-96F3-C646AE1F9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29300" y="114300"/>
          <a:ext cx="6010275" cy="9439275"/>
        </a:xfrm>
        <a:prstGeom prst="rect">
          <a:avLst/>
        </a:prstGeom>
      </xdr:spPr>
    </xdr:pic>
    <xdr:clientData/>
  </xdr:twoCellAnchor>
  <xdr:twoCellAnchor editAs="oneCell">
    <xdr:from>
      <xdr:col>19</xdr:col>
      <xdr:colOff>304799</xdr:colOff>
      <xdr:row>0</xdr:row>
      <xdr:rowOff>0</xdr:rowOff>
    </xdr:from>
    <xdr:to>
      <xdr:col>28</xdr:col>
      <xdr:colOff>600074</xdr:colOff>
      <xdr:row>49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49A197-E22C-4DE4-AE44-E6CE6A2F4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87199" y="0"/>
          <a:ext cx="5781675" cy="9439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0992FC-D6D4-48EC-9B3F-BEEF2BF4E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9239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9DB02E7-6513-47D9-8B31-D7D3590E5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5535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13</xdr:col>
      <xdr:colOff>238125</xdr:colOff>
      <xdr:row>52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5331BC-5CBD-4C5D-B29B-3198BA837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7553325" cy="9067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496560</xdr:colOff>
      <xdr:row>52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944619-1842-44AB-8167-AB07CC196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30960" cy="85736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429876</xdr:colOff>
      <xdr:row>44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29F601-96D7-48E5-822E-F91DEEFDA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64276" cy="8545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563245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FD2992-CC27-4BCB-BAFF-EB2379BE6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97645" cy="86022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F6FE5E-B38D-4E96-951A-B766FE5E6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544107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ED846F-3737-4230-9384-8768A7029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468907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opLeftCell="D1" zoomScaleNormal="100" workbookViewId="0">
      <selection activeCell="H29" sqref="H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626.95407272727266</v>
      </c>
      <c r="C2" s="4">
        <f>B2*1.1</f>
        <v>689.64947999999993</v>
      </c>
      <c r="D2" s="4">
        <f t="shared" ref="D2:D13" si="2">C2*1.2</f>
        <v>827.57937599999991</v>
      </c>
      <c r="E2" s="15">
        <f t="shared" ref="E2:E13" si="3">R2</f>
        <v>21041715</v>
      </c>
      <c r="F2" s="9">
        <f t="shared" ref="F2:F13" si="4">ROUND((E2/B2),0)</f>
        <v>33562</v>
      </c>
      <c r="G2" s="9">
        <f t="shared" ref="G2:G13" si="5">ROUND((E2/C2),0)</f>
        <v>30511</v>
      </c>
      <c r="H2" s="9">
        <f t="shared" ref="H2:H13" si="6">ROUND((E2/D2),0)</f>
        <v>25426</v>
      </c>
      <c r="I2" s="4" t="e">
        <f>#REF!</f>
        <v>#REF!</v>
      </c>
      <c r="J2" s="4" t="str">
        <f t="shared" ref="J2:J13" si="7">S2</f>
        <v>23.10.24</v>
      </c>
      <c r="O2">
        <v>0</v>
      </c>
      <c r="P2">
        <f>64.07*10.764</f>
        <v>689.64947999999993</v>
      </c>
      <c r="Q2">
        <f>P2/1.1</f>
        <v>626.95407272727266</v>
      </c>
      <c r="R2" s="2">
        <v>21041715</v>
      </c>
      <c r="S2" s="7" t="s">
        <v>22</v>
      </c>
      <c r="T2" s="7">
        <v>5</v>
      </c>
    </row>
    <row r="3" spans="1:20" x14ac:dyDescent="0.25">
      <c r="A3" s="4">
        <f t="shared" si="0"/>
        <v>0</v>
      </c>
      <c r="B3" s="4">
        <f t="shared" si="1"/>
        <v>627.00299999999993</v>
      </c>
      <c r="C3" s="4">
        <f t="shared" ref="C3:C15" si="8">B3*1.1</f>
        <v>689.70330000000001</v>
      </c>
      <c r="D3" s="4">
        <f t="shared" si="2"/>
        <v>827.64395999999999</v>
      </c>
      <c r="E3" s="15">
        <f t="shared" si="3"/>
        <v>21041715</v>
      </c>
      <c r="F3" s="9">
        <f t="shared" si="4"/>
        <v>33559</v>
      </c>
      <c r="G3" s="9">
        <f t="shared" si="5"/>
        <v>30508</v>
      </c>
      <c r="H3" s="9">
        <f t="shared" si="6"/>
        <v>25424</v>
      </c>
      <c r="I3" s="4" t="e">
        <f>#REF!</f>
        <v>#REF!</v>
      </c>
      <c r="J3" s="4" t="str">
        <f t="shared" si="7"/>
        <v>08.10.24</v>
      </c>
      <c r="O3">
        <v>0</v>
      </c>
      <c r="P3">
        <f t="shared" ref="P3:P12" si="9">O3/1.2</f>
        <v>0</v>
      </c>
      <c r="Q3">
        <f>58.25*10.764</f>
        <v>627.00299999999993</v>
      </c>
      <c r="R3" s="2">
        <v>21041715</v>
      </c>
      <c r="S3" s="7" t="s">
        <v>23</v>
      </c>
      <c r="T3" s="7">
        <v>4</v>
      </c>
    </row>
    <row r="4" spans="1:20" x14ac:dyDescent="0.25">
      <c r="A4" s="4">
        <f t="shared" si="0"/>
        <v>0</v>
      </c>
      <c r="B4" s="4">
        <f t="shared" si="1"/>
        <v>418.93488000000002</v>
      </c>
      <c r="C4" s="4">
        <f t="shared" si="8"/>
        <v>460.82836800000007</v>
      </c>
      <c r="D4" s="4">
        <f t="shared" si="2"/>
        <v>552.99404160000006</v>
      </c>
      <c r="E4" s="15">
        <f t="shared" si="3"/>
        <v>9440000</v>
      </c>
      <c r="F4" s="14">
        <f t="shared" si="4"/>
        <v>22533</v>
      </c>
      <c r="G4" s="9">
        <f t="shared" si="5"/>
        <v>20485</v>
      </c>
      <c r="H4" s="9">
        <f t="shared" si="6"/>
        <v>17071</v>
      </c>
      <c r="I4" s="4" t="e">
        <f>#REF!</f>
        <v>#REF!</v>
      </c>
      <c r="J4" s="4" t="str">
        <f t="shared" si="7"/>
        <v>09.12.23</v>
      </c>
      <c r="O4">
        <v>0</v>
      </c>
      <c r="P4">
        <f t="shared" si="9"/>
        <v>0</v>
      </c>
      <c r="Q4">
        <f>38.92*10.764</f>
        <v>418.93488000000002</v>
      </c>
      <c r="R4" s="2">
        <v>9440000</v>
      </c>
      <c r="S4" s="7" t="s">
        <v>24</v>
      </c>
      <c r="T4" s="7">
        <v>6</v>
      </c>
    </row>
    <row r="5" spans="1:20" x14ac:dyDescent="0.25">
      <c r="A5" s="4">
        <f t="shared" si="0"/>
        <v>0</v>
      </c>
      <c r="B5" s="4">
        <f t="shared" si="1"/>
        <v>468.98747999999995</v>
      </c>
      <c r="C5" s="4">
        <f t="shared" si="8"/>
        <v>515.88622799999996</v>
      </c>
      <c r="D5" s="4">
        <f t="shared" si="2"/>
        <v>619.06347359999995</v>
      </c>
      <c r="E5" s="15">
        <f t="shared" si="3"/>
        <v>11350000</v>
      </c>
      <c r="F5" s="14">
        <f t="shared" si="4"/>
        <v>24201</v>
      </c>
      <c r="G5" s="9">
        <f t="shared" si="5"/>
        <v>22001</v>
      </c>
      <c r="H5" s="9">
        <f t="shared" si="6"/>
        <v>18334</v>
      </c>
      <c r="I5" s="4" t="e">
        <f>#REF!</f>
        <v>#REF!</v>
      </c>
      <c r="J5" s="4" t="str">
        <f t="shared" si="7"/>
        <v>16.10.23</v>
      </c>
      <c r="O5">
        <v>0</v>
      </c>
      <c r="P5">
        <f t="shared" si="9"/>
        <v>0</v>
      </c>
      <c r="Q5">
        <f>43.57*10.764</f>
        <v>468.98747999999995</v>
      </c>
      <c r="R5" s="2">
        <v>11350000</v>
      </c>
      <c r="S5" s="7" t="s">
        <v>25</v>
      </c>
      <c r="T5" s="7"/>
    </row>
    <row r="6" spans="1:20" x14ac:dyDescent="0.25">
      <c r="A6" s="4">
        <f t="shared" si="0"/>
        <v>0</v>
      </c>
      <c r="B6" s="4">
        <f t="shared" si="1"/>
        <v>534</v>
      </c>
      <c r="C6" s="4">
        <f t="shared" si="8"/>
        <v>587.40000000000009</v>
      </c>
      <c r="D6" s="4">
        <f t="shared" si="2"/>
        <v>704.88000000000011</v>
      </c>
      <c r="E6" s="15">
        <f t="shared" si="3"/>
        <v>13300000</v>
      </c>
      <c r="F6" s="14">
        <f t="shared" si="4"/>
        <v>24906</v>
      </c>
      <c r="G6" s="9">
        <f t="shared" si="5"/>
        <v>22642</v>
      </c>
      <c r="H6" s="9">
        <f t="shared" si="6"/>
        <v>18868</v>
      </c>
      <c r="I6" s="4" t="e">
        <f>#REF!</f>
        <v>#REF!</v>
      </c>
      <c r="J6" s="4">
        <f t="shared" si="7"/>
        <v>0</v>
      </c>
      <c r="O6">
        <v>0</v>
      </c>
      <c r="P6">
        <f t="shared" si="9"/>
        <v>0</v>
      </c>
      <c r="Q6">
        <v>534</v>
      </c>
      <c r="R6" s="2">
        <v>13300000</v>
      </c>
      <c r="S6" s="7"/>
      <c r="T6" s="7"/>
    </row>
    <row r="7" spans="1:20" x14ac:dyDescent="0.25">
      <c r="A7" s="4">
        <f t="shared" si="0"/>
        <v>0</v>
      </c>
      <c r="B7" s="4">
        <f t="shared" si="1"/>
        <v>210</v>
      </c>
      <c r="C7" s="4">
        <f t="shared" si="8"/>
        <v>231.00000000000003</v>
      </c>
      <c r="D7" s="4">
        <f t="shared" si="2"/>
        <v>277.20000000000005</v>
      </c>
      <c r="E7" s="15">
        <f t="shared" si="3"/>
        <v>6000000</v>
      </c>
      <c r="F7" s="9">
        <f t="shared" si="4"/>
        <v>28571</v>
      </c>
      <c r="G7" s="9">
        <f t="shared" si="5"/>
        <v>25974</v>
      </c>
      <c r="H7" s="9">
        <f t="shared" si="6"/>
        <v>21645</v>
      </c>
      <c r="I7" s="4" t="e">
        <f>#REF!</f>
        <v>#REF!</v>
      </c>
      <c r="J7" s="4">
        <f t="shared" si="7"/>
        <v>0</v>
      </c>
      <c r="O7">
        <v>0</v>
      </c>
      <c r="P7">
        <f t="shared" si="9"/>
        <v>0</v>
      </c>
      <c r="Q7">
        <v>210</v>
      </c>
      <c r="R7" s="2">
        <v>6000000</v>
      </c>
      <c r="S7" s="7"/>
      <c r="T7" s="7"/>
    </row>
    <row r="8" spans="1:20" x14ac:dyDescent="0.25">
      <c r="A8" s="4">
        <f t="shared" si="0"/>
        <v>0</v>
      </c>
      <c r="B8" s="4">
        <f t="shared" si="1"/>
        <v>652</v>
      </c>
      <c r="C8" s="4">
        <f t="shared" si="8"/>
        <v>717.2</v>
      </c>
      <c r="D8" s="4">
        <f t="shared" si="2"/>
        <v>860.64</v>
      </c>
      <c r="E8" s="15">
        <f t="shared" si="3"/>
        <v>16600000</v>
      </c>
      <c r="F8" s="14">
        <f t="shared" si="4"/>
        <v>25460</v>
      </c>
      <c r="G8" s="9">
        <f t="shared" si="5"/>
        <v>23146</v>
      </c>
      <c r="H8" s="9">
        <f t="shared" si="6"/>
        <v>19288</v>
      </c>
      <c r="I8" s="4" t="e">
        <f>#REF!</f>
        <v>#REF!</v>
      </c>
      <c r="J8" s="4">
        <f t="shared" si="7"/>
        <v>0</v>
      </c>
      <c r="O8">
        <v>0</v>
      </c>
      <c r="P8">
        <f t="shared" si="9"/>
        <v>0</v>
      </c>
      <c r="Q8">
        <v>652</v>
      </c>
      <c r="R8" s="2">
        <v>16600000</v>
      </c>
      <c r="S8" s="7"/>
      <c r="T8" s="7"/>
    </row>
    <row r="9" spans="1:20" x14ac:dyDescent="0.25">
      <c r="A9" s="4">
        <f t="shared" si="0"/>
        <v>0</v>
      </c>
      <c r="B9" s="4">
        <f t="shared" si="1"/>
        <v>215</v>
      </c>
      <c r="C9" s="4">
        <f t="shared" si="8"/>
        <v>236.50000000000003</v>
      </c>
      <c r="D9" s="4">
        <f t="shared" si="2"/>
        <v>283.8</v>
      </c>
      <c r="E9" s="15">
        <f t="shared" si="3"/>
        <v>6377000</v>
      </c>
      <c r="F9" s="9">
        <f t="shared" si="4"/>
        <v>29660</v>
      </c>
      <c r="G9" s="9">
        <f t="shared" si="5"/>
        <v>26964</v>
      </c>
      <c r="H9" s="9">
        <f t="shared" si="6"/>
        <v>22470</v>
      </c>
      <c r="I9" s="4" t="e">
        <f>#REF!</f>
        <v>#REF!</v>
      </c>
      <c r="J9" s="4">
        <f t="shared" si="7"/>
        <v>0</v>
      </c>
      <c r="O9">
        <v>0</v>
      </c>
      <c r="P9">
        <f t="shared" si="9"/>
        <v>0</v>
      </c>
      <c r="Q9">
        <v>215</v>
      </c>
      <c r="R9" s="2">
        <v>6377000</v>
      </c>
      <c r="S9" s="7"/>
      <c r="T9" s="7"/>
    </row>
    <row r="10" spans="1:20" x14ac:dyDescent="0.25">
      <c r="A10" s="4">
        <f t="shared" si="0"/>
        <v>0</v>
      </c>
      <c r="B10" s="4">
        <f t="shared" si="1"/>
        <v>533</v>
      </c>
      <c r="C10" s="4">
        <f t="shared" si="8"/>
        <v>586.30000000000007</v>
      </c>
      <c r="D10" s="4">
        <f t="shared" si="2"/>
        <v>703.56000000000006</v>
      </c>
      <c r="E10" s="15">
        <f t="shared" si="3"/>
        <v>12500000</v>
      </c>
      <c r="F10" s="9">
        <f t="shared" si="4"/>
        <v>23452</v>
      </c>
      <c r="G10" s="9">
        <f t="shared" si="5"/>
        <v>21320</v>
      </c>
      <c r="H10" s="9">
        <f t="shared" si="6"/>
        <v>17767</v>
      </c>
      <c r="I10" s="4" t="e">
        <f>#REF!</f>
        <v>#REF!</v>
      </c>
      <c r="J10" s="4">
        <f t="shared" si="7"/>
        <v>0</v>
      </c>
      <c r="O10">
        <v>0</v>
      </c>
      <c r="P10">
        <f t="shared" si="9"/>
        <v>0</v>
      </c>
      <c r="Q10">
        <v>533</v>
      </c>
      <c r="R10" s="2">
        <v>12500000</v>
      </c>
      <c r="S10" s="7"/>
      <c r="T10" s="7"/>
    </row>
    <row r="11" spans="1:20" x14ac:dyDescent="0.25">
      <c r="A11" s="4">
        <f t="shared" si="0"/>
        <v>0</v>
      </c>
      <c r="B11" s="4">
        <f t="shared" si="1"/>
        <v>469</v>
      </c>
      <c r="C11" s="4">
        <f t="shared" si="8"/>
        <v>515.90000000000009</v>
      </c>
      <c r="D11" s="4">
        <f t="shared" si="2"/>
        <v>619.08000000000004</v>
      </c>
      <c r="E11" s="15">
        <f t="shared" si="3"/>
        <v>10700000</v>
      </c>
      <c r="F11" s="9">
        <f t="shared" si="4"/>
        <v>22814</v>
      </c>
      <c r="G11" s="9">
        <f t="shared" si="5"/>
        <v>20740</v>
      </c>
      <c r="H11" s="9">
        <f t="shared" si="6"/>
        <v>17284</v>
      </c>
      <c r="I11" s="4" t="e">
        <f>#REF!</f>
        <v>#REF!</v>
      </c>
      <c r="J11" s="4">
        <f t="shared" si="7"/>
        <v>0</v>
      </c>
      <c r="O11">
        <v>0</v>
      </c>
      <c r="P11">
        <f t="shared" si="9"/>
        <v>0</v>
      </c>
      <c r="Q11">
        <v>469</v>
      </c>
      <c r="R11" s="2">
        <v>10700000</v>
      </c>
      <c r="S11" s="7"/>
      <c r="T11" s="7"/>
    </row>
    <row r="12" spans="1:20" x14ac:dyDescent="0.25">
      <c r="A12" s="4">
        <f t="shared" si="0"/>
        <v>0</v>
      </c>
      <c r="B12" s="4">
        <f t="shared" si="1"/>
        <v>437</v>
      </c>
      <c r="C12" s="4">
        <f t="shared" si="8"/>
        <v>480.70000000000005</v>
      </c>
      <c r="D12" s="4">
        <f t="shared" si="2"/>
        <v>576.84</v>
      </c>
      <c r="E12" s="15">
        <f t="shared" si="3"/>
        <v>9900000</v>
      </c>
      <c r="F12" s="9">
        <f t="shared" si="4"/>
        <v>22654</v>
      </c>
      <c r="G12" s="9">
        <f t="shared" si="5"/>
        <v>20595</v>
      </c>
      <c r="H12" s="9">
        <f t="shared" si="6"/>
        <v>17162</v>
      </c>
      <c r="I12" s="4" t="e">
        <f>#REF!</f>
        <v>#REF!</v>
      </c>
      <c r="J12" s="4">
        <f t="shared" si="7"/>
        <v>0</v>
      </c>
      <c r="O12">
        <v>0</v>
      </c>
      <c r="P12">
        <f t="shared" si="9"/>
        <v>0</v>
      </c>
      <c r="Q12">
        <v>437</v>
      </c>
      <c r="R12" s="2">
        <v>9900000</v>
      </c>
      <c r="S12" s="7"/>
      <c r="T12" s="7"/>
    </row>
    <row r="13" spans="1:20" x14ac:dyDescent="0.25">
      <c r="A13" s="4">
        <f t="shared" si="0"/>
        <v>0</v>
      </c>
      <c r="B13" s="4">
        <f t="shared" si="1"/>
        <v>418</v>
      </c>
      <c r="C13" s="4">
        <f t="shared" si="8"/>
        <v>459.8</v>
      </c>
      <c r="D13" s="4">
        <f t="shared" si="2"/>
        <v>551.76</v>
      </c>
      <c r="E13" s="15">
        <f t="shared" si="3"/>
        <v>9500000</v>
      </c>
      <c r="F13" s="9">
        <f t="shared" si="4"/>
        <v>22727</v>
      </c>
      <c r="G13" s="9">
        <f t="shared" si="5"/>
        <v>20661</v>
      </c>
      <c r="H13" s="9">
        <f t="shared" si="6"/>
        <v>17218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v>418</v>
      </c>
      <c r="R13" s="2">
        <v>9500000</v>
      </c>
      <c r="S13" s="7"/>
      <c r="T13" s="7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1">C14*1.2</f>
        <v>0</v>
      </c>
      <c r="E14" s="15">
        <f t="shared" ref="E14:E15" si="12">R14</f>
        <v>0</v>
      </c>
      <c r="F14" s="9" t="e">
        <f t="shared" ref="F14:F15" si="13">ROUND((E14/B14),0)</f>
        <v>#DIV/0!</v>
      </c>
      <c r="G14" s="9" t="e">
        <f t="shared" ref="G14:G15" si="14">ROUND((E14/C14),0)</f>
        <v>#DIV/0!</v>
      </c>
      <c r="H14" s="9" t="e">
        <f t="shared" ref="H14:H15" si="15">ROUND((E14/D14),0)</f>
        <v>#DIV/0!</v>
      </c>
      <c r="I14" s="4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f t="shared" ref="Q14:Q15" si="18">P14*1.1</f>
        <v>0</v>
      </c>
      <c r="R14" s="2">
        <v>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1"/>
        <v>0</v>
      </c>
      <c r="E15" s="15">
        <f t="shared" si="12"/>
        <v>0</v>
      </c>
      <c r="F15" s="9" t="e">
        <f t="shared" si="13"/>
        <v>#DIV/0!</v>
      </c>
      <c r="G15" s="9" t="e">
        <f t="shared" si="14"/>
        <v>#DIV/0!</v>
      </c>
      <c r="H15" s="9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si="18"/>
        <v>0</v>
      </c>
      <c r="R15" s="2">
        <v>0</v>
      </c>
      <c r="S15" s="7"/>
      <c r="T15" s="7"/>
    </row>
    <row r="16" spans="1:20" x14ac:dyDescent="0.25">
      <c r="E16" s="7"/>
      <c r="F16" s="7"/>
      <c r="G16" s="7"/>
      <c r="H16" s="7"/>
    </row>
    <row r="17" spans="5:24" x14ac:dyDescent="0.25">
      <c r="E17" s="7"/>
      <c r="F17" s="7"/>
      <c r="G17" s="7"/>
      <c r="H17" s="7"/>
    </row>
    <row r="18" spans="5:24" x14ac:dyDescent="0.25">
      <c r="E18" s="7"/>
      <c r="F18" s="7"/>
      <c r="G18" s="7"/>
      <c r="H18" s="7" t="s">
        <v>13</v>
      </c>
    </row>
    <row r="19" spans="5:24" x14ac:dyDescent="0.25">
      <c r="H19" t="s">
        <v>18</v>
      </c>
      <c r="I19">
        <v>463</v>
      </c>
      <c r="J19">
        <f>43.01*10.764</f>
        <v>462.95963999999992</v>
      </c>
      <c r="O19" t="s">
        <v>21</v>
      </c>
    </row>
    <row r="20" spans="5:24" x14ac:dyDescent="0.25">
      <c r="H20" t="s">
        <v>19</v>
      </c>
      <c r="I20">
        <v>24000</v>
      </c>
    </row>
    <row r="21" spans="5:24" x14ac:dyDescent="0.25">
      <c r="H21" t="s">
        <v>20</v>
      </c>
      <c r="I21">
        <f>I20*I19</f>
        <v>11112000</v>
      </c>
    </row>
    <row r="22" spans="5:24" x14ac:dyDescent="0.25">
      <c r="G22" s="5"/>
      <c r="H22" s="5" t="s">
        <v>27</v>
      </c>
      <c r="I22">
        <v>500000</v>
      </c>
      <c r="O22" t="s">
        <v>26</v>
      </c>
    </row>
    <row r="23" spans="5:24" x14ac:dyDescent="0.25">
      <c r="I23">
        <f>I22+I21</f>
        <v>11612000</v>
      </c>
      <c r="O23">
        <v>23.18</v>
      </c>
      <c r="P23">
        <v>9.31</v>
      </c>
      <c r="Q23">
        <f>P23*O23</f>
        <v>215.8058</v>
      </c>
    </row>
    <row r="24" spans="5:24" x14ac:dyDescent="0.25">
      <c r="H24" s="10"/>
      <c r="O24" s="10">
        <v>7.44</v>
      </c>
      <c r="P24" s="10">
        <v>7.13</v>
      </c>
      <c r="Q24">
        <f t="shared" ref="Q24:Q29" si="19">P24*O24</f>
        <v>53.047200000000004</v>
      </c>
      <c r="R24" s="12"/>
      <c r="T24" s="10"/>
      <c r="U24" s="10"/>
      <c r="V24" s="10"/>
      <c r="W24" s="10"/>
      <c r="X24" s="10"/>
    </row>
    <row r="25" spans="5:24" x14ac:dyDescent="0.25">
      <c r="O25" s="10">
        <v>0.56000000000000005</v>
      </c>
      <c r="P25" s="13">
        <v>5.0199999999999996</v>
      </c>
      <c r="Q25">
        <f t="shared" si="19"/>
        <v>2.8111999999999999</v>
      </c>
      <c r="R25" s="13"/>
      <c r="T25" s="13"/>
      <c r="U25" s="13"/>
      <c r="V25" s="10"/>
      <c r="W25" s="10"/>
      <c r="X25" s="10"/>
    </row>
    <row r="26" spans="5:24" x14ac:dyDescent="0.25">
      <c r="O26" s="10">
        <v>3.76</v>
      </c>
      <c r="P26" s="10">
        <v>8.01</v>
      </c>
      <c r="Q26">
        <f t="shared" si="19"/>
        <v>30.117599999999996</v>
      </c>
      <c r="R26" s="10"/>
      <c r="T26" s="10"/>
      <c r="U26" s="10"/>
      <c r="V26" s="10"/>
      <c r="W26" s="10"/>
      <c r="X26" s="10"/>
    </row>
    <row r="27" spans="5:24" x14ac:dyDescent="0.25">
      <c r="H27" t="s">
        <v>14</v>
      </c>
      <c r="O27" s="10">
        <v>3.25</v>
      </c>
      <c r="P27" s="10">
        <f>3.71/2</f>
        <v>1.855</v>
      </c>
      <c r="Q27">
        <f t="shared" si="19"/>
        <v>6.0287499999999996</v>
      </c>
      <c r="R27" s="10"/>
      <c r="T27" s="10"/>
      <c r="U27" s="10"/>
      <c r="V27" s="10"/>
      <c r="W27" s="10"/>
      <c r="X27" s="10"/>
    </row>
    <row r="28" spans="5:24" x14ac:dyDescent="0.25">
      <c r="H28" t="s">
        <v>15</v>
      </c>
      <c r="I28">
        <v>9439010</v>
      </c>
      <c r="O28" s="10">
        <v>10.1</v>
      </c>
      <c r="P28" s="10">
        <v>8.36</v>
      </c>
      <c r="Q28">
        <f t="shared" si="19"/>
        <v>84.435999999999993</v>
      </c>
      <c r="R28" s="11"/>
      <c r="T28" s="11"/>
      <c r="U28" s="11"/>
      <c r="V28" s="10"/>
      <c r="W28" s="10"/>
      <c r="X28" s="10"/>
    </row>
    <row r="29" spans="5:24" x14ac:dyDescent="0.25">
      <c r="H29" t="s">
        <v>16</v>
      </c>
      <c r="I29">
        <v>569000</v>
      </c>
      <c r="O29" s="10">
        <v>5.69</v>
      </c>
      <c r="P29" s="10">
        <f>9.58/2</f>
        <v>4.79</v>
      </c>
      <c r="Q29">
        <f t="shared" si="19"/>
        <v>27.255100000000002</v>
      </c>
      <c r="R29" s="10"/>
      <c r="T29" s="10"/>
      <c r="U29" s="10"/>
      <c r="V29" s="10"/>
      <c r="W29" s="10"/>
      <c r="X29" s="10"/>
    </row>
    <row r="30" spans="5:24" x14ac:dyDescent="0.25">
      <c r="H30" t="s">
        <v>17</v>
      </c>
      <c r="I30">
        <v>30000</v>
      </c>
      <c r="P30" s="10"/>
      <c r="Q30" s="10">
        <f>SUM(Q23:Q29)</f>
        <v>419.50164999999998</v>
      </c>
      <c r="R30" s="10"/>
      <c r="T30" s="10"/>
      <c r="U30" s="10"/>
      <c r="V30" s="10"/>
      <c r="W30" s="10"/>
      <c r="X30" s="10"/>
    </row>
    <row r="31" spans="5:24" x14ac:dyDescent="0.25">
      <c r="I31">
        <f>SUM(I28:I30)</f>
        <v>10038010</v>
      </c>
      <c r="P31" s="10"/>
      <c r="Q31" s="10"/>
      <c r="R31" s="10"/>
      <c r="T31" s="10"/>
      <c r="U31" s="10"/>
      <c r="V31" s="10"/>
      <c r="W31" s="10"/>
      <c r="X31" s="10"/>
    </row>
    <row r="32" spans="5:24" x14ac:dyDescent="0.25">
      <c r="I32">
        <f>I31/463</f>
        <v>21680.367170626349</v>
      </c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3C54E-11A4-4C74-801D-762A8B27D17F}">
  <dimension ref="P6"/>
  <sheetViews>
    <sheetView tabSelected="1" workbookViewId="0">
      <selection activeCell="U9" sqref="U9"/>
    </sheetView>
  </sheetViews>
  <sheetFormatPr defaultRowHeight="15" x14ac:dyDescent="0.25"/>
  <sheetData>
    <row r="6" spans="16:16" x14ac:dyDescent="0.25">
      <c r="P6" s="5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4" sqref="B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Rent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2024-12-16T05:16:52Z</dcterms:modified>
</cp:coreProperties>
</file>