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hodbandar Road\Adhikrao yashwant Yelave\"/>
    </mc:Choice>
  </mc:AlternateContent>
  <xr:revisionPtr revIDLastSave="0" documentId="13_ncr:1_{8214A19A-D0D1-48A2-9219-D494763C607B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Calculation" sheetId="23" r:id="rId1"/>
    <sheet name="22-23" sheetId="4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</sheets>
  <calcPr calcId="191029"/>
</workbook>
</file>

<file path=xl/calcChain.xml><?xml version="1.0" encoding="utf-8"?>
<calcChain xmlns="http://schemas.openxmlformats.org/spreadsheetml/2006/main">
  <c r="Q46" i="4" l="1"/>
  <c r="C23" i="23" l="1"/>
  <c r="C22" i="23"/>
  <c r="C21" i="23"/>
  <c r="C20" i="23"/>
  <c r="H29" i="4"/>
  <c r="H30" i="4"/>
  <c r="P2" i="4" l="1"/>
  <c r="O46" i="4"/>
  <c r="O45" i="4"/>
  <c r="J40" i="4"/>
  <c r="O48" i="4"/>
  <c r="O47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H28" i="4"/>
  <c r="H36" i="4"/>
  <c r="Q6" i="4" l="1"/>
  <c r="B2" i="4" l="1"/>
  <c r="C2" i="4" s="1"/>
  <c r="P3" i="4"/>
  <c r="B3" i="4" s="1"/>
  <c r="C3" i="4" s="1"/>
  <c r="D3" i="4" s="1"/>
  <c r="P4" i="4"/>
  <c r="P5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F14" i="4" l="1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C5" i="4" l="1"/>
  <c r="F5" i="4"/>
  <c r="D5" i="4" l="1"/>
  <c r="H5" i="4" s="1"/>
  <c r="G5" i="4"/>
  <c r="C86" i="23" l="1"/>
  <c r="C25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7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<sst xmlns="http://schemas.openxmlformats.org/spreadsheetml/2006/main" count="56" uniqueCount="52">
  <si>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</si>
  <si>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</si>
  <si>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</si>
  <si>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</si>
  <si>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</si>
  <si>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</si>
  <si>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</si>
  <si>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</si>
  <si>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</si>
  <si>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</si>
  <si>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</si>
  <si>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</si>
  <si>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</si>
  <si>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</si>
  <si>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</si>
  <si>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</si>
  <si>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</si>
  <si>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</si>
  <si>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</si>
  <si>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</si>
  <si>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</si>
  <si>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</si>
  <si>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</si>
  <si>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</si>
  <si>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</si>
  <si>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</si>
  <si>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</si>
  <si>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</si>
  <si>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</si>
  <si>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ABUA</t>
  </si>
  <si>
    <t>FMV</t>
  </si>
  <si>
    <t xml:space="preserve">Rate on </t>
  </si>
  <si>
    <t>IGR-06.03.23</t>
  </si>
  <si>
    <t>s</t>
  </si>
  <si>
    <t xml:space="preserve"> Flat No. 203, 2nd Floor, Mulund Mayur Co-Op HSg Society, Opp. Bank of Baroda, MHADA Colony, Plot No. 7, RDP 1, Village - Mulund, Taluka - Kurla, District - Mumbai Suburban, Mulund (East), </t>
  </si>
  <si>
    <t>agreement  - 27.09.2023</t>
  </si>
  <si>
    <t>av</t>
  </si>
  <si>
    <t>sd</t>
  </si>
  <si>
    <t>rd</t>
  </si>
  <si>
    <t>bua</t>
  </si>
  <si>
    <t>full oc  - 2004</t>
  </si>
  <si>
    <t>rate</t>
  </si>
  <si>
    <t>ls -  1.75 to 2 cr,</t>
  </si>
  <si>
    <t>mca</t>
  </si>
  <si>
    <t>28.06.24</t>
  </si>
  <si>
    <t>31.03.22</t>
  </si>
  <si>
    <t>oc</t>
  </si>
  <si>
    <t>Cosmos\Ghodbandar Road\Adhikrao yashwant Yelave</t>
  </si>
  <si>
    <t>interiorn on ca</t>
  </si>
  <si>
    <t>Interior on ca</t>
  </si>
  <si>
    <t>04.02.22</t>
  </si>
  <si>
    <t>04.12.23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</si>
</sst>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43" fontId="0" fillId="0" borderId="0" xfId="0" applyNumberFormat="1"/>
    <xf numFmtId="43" fontId="2" fillId="0" borderId="0" xfId="1" applyFont="1" applyAlignment="1"/>
    <xf numFmtId="43" fontId="2" fillId="0" borderId="0" xfId="1" applyFont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3" borderId="0" xfId="0" applyFont="1" applyFill="1"/>
    <xf numFmtId="0" fontId="3" fillId="0" borderId="0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47</xdr:row>
      <xdr:rowOff>1212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F0C208-48A6-41B5-9240-F883B8C0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E4039F-83EB-4488-8247-0E84B937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753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80953A-330F-423F-8CD6-26EE3B0AD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CE02E6-D2E7-4F4E-974B-DA151BCB3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47</xdr:row>
      <xdr:rowOff>163124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E19C26-CDDE-49ED-818A-1A6E3585E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FE33E-3690-4606-8C3C-E7FDAF1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238125</xdr:colOff>
      <xdr:row>48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7EA9DC-4EA9-4D5C-9D40-DB92BC341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553325" cy="8896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EE0D80-BAAD-4D06-B658-DFA265602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896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410823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1F1685-B908-4A2B-9775-EC87988B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945223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64175-FAFA-43FB-8AAF-B3F1A9BF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6"/>
  <sheetViews>
    <sheetView tabSelected="1" zoomScale="115" zoomScaleNormal="115" workbookViewId="0">
      <selection activeCell="J19" sqref="J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1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16800</v>
      </c>
      <c r="D3" s="23" t="s">
        <v>31</v>
      </c>
      <c r="E3" s="6" t="s">
        <v>29</v>
      </c>
      <c r="F3" s="18"/>
    </row>
    <row r="4" spans="1:6" ht="30" x14ac:dyDescent="0.25">
      <c r="A4" s="22" t="s">
        <v>14</v>
      </c>
      <c r="B4" s="19"/>
      <c r="C4" s="20">
        <v>2800</v>
      </c>
      <c r="D4" s="23"/>
      <c r="F4" s="18"/>
    </row>
    <row r="5" spans="1:6" x14ac:dyDescent="0.25">
      <c r="A5" s="15" t="s">
        <v>15</v>
      </c>
      <c r="B5" s="19"/>
      <c r="C5" s="20">
        <f>C3-C4</f>
        <v>14000</v>
      </c>
      <c r="D5" s="23"/>
      <c r="F5" s="18"/>
    </row>
    <row r="6" spans="1:6" x14ac:dyDescent="0.25">
      <c r="A6" s="15" t="s">
        <v>16</v>
      </c>
      <c r="B6" s="19"/>
      <c r="C6" s="20">
        <f>C4</f>
        <v>2800</v>
      </c>
      <c r="D6" s="23"/>
      <c r="F6" s="18"/>
    </row>
    <row r="7" spans="1:6" x14ac:dyDescent="0.25">
      <c r="A7" s="15" t="s">
        <v>17</v>
      </c>
      <c r="B7" s="24"/>
      <c r="C7" s="25">
        <f>D7-D8</f>
        <v>20</v>
      </c>
      <c r="D7" s="25">
        <v>2024</v>
      </c>
      <c r="F7" s="18"/>
    </row>
    <row r="8" spans="1:6" x14ac:dyDescent="0.25">
      <c r="A8" s="15" t="s">
        <v>18</v>
      </c>
      <c r="B8" s="24"/>
      <c r="C8" s="25">
        <f>C9-C7</f>
        <v>40</v>
      </c>
      <c r="D8" s="25">
        <v>2004</v>
      </c>
      <c r="E8" t="s">
        <v>46</v>
      </c>
      <c r="F8" s="18"/>
    </row>
    <row r="9" spans="1:6" x14ac:dyDescent="0.25">
      <c r="A9" s="15" t="s">
        <v>19</v>
      </c>
      <c r="B9" s="24"/>
      <c r="C9" s="25">
        <v>60</v>
      </c>
      <c r="D9" s="25"/>
      <c r="F9" s="18"/>
    </row>
    <row r="10" spans="1:6" ht="30" x14ac:dyDescent="0.25">
      <c r="A10" s="22" t="s">
        <v>20</v>
      </c>
      <c r="B10" s="24"/>
      <c r="C10" s="25">
        <f>90*C7/C9</f>
        <v>30</v>
      </c>
      <c r="D10" s="25"/>
      <c r="F10" s="18"/>
    </row>
    <row r="11" spans="1:6" x14ac:dyDescent="0.25">
      <c r="A11" s="15"/>
      <c r="B11" s="26"/>
      <c r="C11" s="27">
        <f>C10%</f>
        <v>0.3</v>
      </c>
      <c r="D11" s="27"/>
      <c r="F11" s="18"/>
    </row>
    <row r="12" spans="1:6" x14ac:dyDescent="0.25">
      <c r="A12" s="15" t="s">
        <v>21</v>
      </c>
      <c r="B12" s="19"/>
      <c r="C12" s="20">
        <f>C6*C11</f>
        <v>840</v>
      </c>
      <c r="D12" s="23"/>
      <c r="F12" s="18"/>
    </row>
    <row r="13" spans="1:6" x14ac:dyDescent="0.25">
      <c r="A13" s="15" t="s">
        <v>22</v>
      </c>
      <c r="B13" s="19"/>
      <c r="C13" s="20">
        <f>C6-C12</f>
        <v>1960</v>
      </c>
      <c r="D13" s="23"/>
      <c r="F13" s="18"/>
    </row>
    <row r="14" spans="1:6" x14ac:dyDescent="0.25">
      <c r="A14" s="15" t="s">
        <v>15</v>
      </c>
      <c r="B14" s="19"/>
      <c r="C14" s="20">
        <f>C5</f>
        <v>14000</v>
      </c>
      <c r="D14" s="23"/>
      <c r="F14" s="18"/>
    </row>
    <row r="15" spans="1:6" x14ac:dyDescent="0.25">
      <c r="B15" s="19"/>
      <c r="C15" s="20"/>
      <c r="D15" s="23"/>
      <c r="F15" s="18"/>
    </row>
    <row r="16" spans="1:6" x14ac:dyDescent="0.25">
      <c r="A16" s="28" t="s">
        <v>23</v>
      </c>
      <c r="B16" s="29"/>
      <c r="C16" s="21">
        <f>C14+C13</f>
        <v>15960</v>
      </c>
      <c r="D16" s="23"/>
      <c r="F16" s="18"/>
    </row>
    <row r="17" spans="1:6" x14ac:dyDescent="0.25">
      <c r="B17" s="24"/>
      <c r="C17" s="25"/>
      <c r="D17" s="25"/>
      <c r="F17" s="18"/>
    </row>
    <row r="18" spans="1:6" x14ac:dyDescent="0.25">
      <c r="A18" s="45" t="str">
        <f>E3</f>
        <v>ABUA</v>
      </c>
      <c r="B18" s="7"/>
      <c r="C18" s="30">
        <v>797</v>
      </c>
      <c r="D18" s="25"/>
      <c r="F18" s="18"/>
    </row>
    <row r="19" spans="1:6" x14ac:dyDescent="0.25">
      <c r="A19" s="15" t="s">
        <v>30</v>
      </c>
      <c r="B19" s="6"/>
      <c r="C19" s="31">
        <f>C18*C16</f>
        <v>12720120</v>
      </c>
      <c r="D19" s="32"/>
      <c r="E19" s="42"/>
      <c r="F19" s="33"/>
    </row>
    <row r="20" spans="1:6" x14ac:dyDescent="0.25">
      <c r="A20" s="15" t="s">
        <v>49</v>
      </c>
      <c r="B20" s="6"/>
      <c r="C20" s="31">
        <f>638*1500</f>
        <v>957000</v>
      </c>
      <c r="D20" s="49"/>
      <c r="E20" s="42"/>
      <c r="F20" s="33"/>
    </row>
    <row r="21" spans="1:6" x14ac:dyDescent="0.25">
      <c r="A21" s="15" t="s">
        <v>30</v>
      </c>
      <c r="B21" s="6"/>
      <c r="C21" s="31">
        <f>C20+C19</f>
        <v>13677120</v>
      </c>
      <c r="D21" s="49"/>
      <c r="E21" s="42"/>
      <c r="F21" s="33"/>
    </row>
    <row r="22" spans="1:6" x14ac:dyDescent="0.25">
      <c r="A22" s="15" t="s">
        <v>24</v>
      </c>
      <c r="C22" s="34">
        <f>C21*90%</f>
        <v>12309408</v>
      </c>
      <c r="D22" s="31"/>
      <c r="F22" s="18"/>
    </row>
    <row r="23" spans="1:6" x14ac:dyDescent="0.25">
      <c r="A23" s="15" t="s">
        <v>25</v>
      </c>
      <c r="C23" s="34">
        <f>C21*80%</f>
        <v>10941696</v>
      </c>
      <c r="D23" s="34"/>
      <c r="F23" s="18"/>
    </row>
    <row r="24" spans="1:6" x14ac:dyDescent="0.25">
      <c r="A24" s="15"/>
      <c r="D24" s="25"/>
      <c r="F24" s="35"/>
    </row>
    <row r="25" spans="1:6" x14ac:dyDescent="0.25">
      <c r="A25" s="36" t="s">
        <v>26</v>
      </c>
      <c r="B25" s="37"/>
      <c r="C25" s="38">
        <f>C4*C18</f>
        <v>2231600</v>
      </c>
      <c r="D25" s="38"/>
    </row>
    <row r="26" spans="1:6" x14ac:dyDescent="0.25">
      <c r="A26" s="15" t="s">
        <v>27</v>
      </c>
    </row>
    <row r="27" spans="1:6" x14ac:dyDescent="0.25">
      <c r="A27" s="39" t="s">
        <v>28</v>
      </c>
      <c r="B27" s="16"/>
      <c r="C27" s="34">
        <f>C19*0.025/12</f>
        <v>26500.25</v>
      </c>
      <c r="D27" s="34"/>
    </row>
    <row r="28" spans="1:6" x14ac:dyDescent="0.25">
      <c r="C28" s="34"/>
      <c r="D28" s="34"/>
    </row>
    <row r="29" spans="1:6" x14ac:dyDescent="0.25">
      <c r="A29" s="6" t="s">
        <v>47</v>
      </c>
      <c r="C29" s="34"/>
      <c r="D29" s="34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1" spans="1:4" x14ac:dyDescent="0.25">
      <c r="C41"/>
      <c r="D41"/>
    </row>
    <row r="42" spans="1:4" x14ac:dyDescent="0.25">
      <c r="C42"/>
      <c r="D42"/>
    </row>
    <row r="48" spans="1:4" x14ac:dyDescent="0.25">
      <c r="A48" s="40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66" spans="1:1" ht="15.75" x14ac:dyDescent="0.25">
      <c r="A66" s="41"/>
    </row>
    <row r="67" spans="1:1" ht="15.75" x14ac:dyDescent="0.25">
      <c r="A67" s="41"/>
    </row>
    <row r="86" spans="3:3" x14ac:dyDescent="0.25">
      <c r="C86" s="16">
        <f>C85*C84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8"/>
  <sheetViews>
    <sheetView topLeftCell="C1" workbookViewId="0">
      <selection activeCell="G20" sqref="G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5.140625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730</v>
      </c>
      <c r="C2" s="4">
        <f t="shared" ref="C2:C16" si="1">B2*1.2</f>
        <v>876</v>
      </c>
      <c r="D2" s="4">
        <f t="shared" ref="D2:D16" si="2">C2*1.2</f>
        <v>1051.2</v>
      </c>
      <c r="E2" s="5">
        <f t="shared" ref="E2:E16" si="3">R2</f>
        <v>18000000</v>
      </c>
      <c r="F2" s="4">
        <f t="shared" ref="F2:F15" si="4">ROUND((E2/B2),0)</f>
        <v>24658</v>
      </c>
      <c r="G2" s="48">
        <f t="shared" ref="G2:G15" si="5">ROUND((E2/C2),0)</f>
        <v>20548</v>
      </c>
      <c r="H2" s="48">
        <f t="shared" ref="H2:H15" si="6">ROUND((E2/D2),0)</f>
        <v>17123</v>
      </c>
      <c r="I2" s="46">
        <f t="shared" ref="I2:I15" si="7">T2</f>
        <v>0</v>
      </c>
      <c r="J2" s="4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730</v>
      </c>
      <c r="R2" s="47">
        <v>18000000</v>
      </c>
      <c r="S2" s="2"/>
    </row>
    <row r="3" spans="1:19" x14ac:dyDescent="0.25">
      <c r="A3" s="4">
        <v>2</v>
      </c>
      <c r="B3" s="4">
        <f t="shared" si="0"/>
        <v>612</v>
      </c>
      <c r="C3" s="4">
        <f t="shared" si="1"/>
        <v>734.4</v>
      </c>
      <c r="D3" s="4">
        <f t="shared" si="2"/>
        <v>881.28</v>
      </c>
      <c r="E3" s="5">
        <f t="shared" si="3"/>
        <v>12000000</v>
      </c>
      <c r="F3" s="4">
        <f t="shared" si="4"/>
        <v>19608</v>
      </c>
      <c r="G3" s="48">
        <f t="shared" si="5"/>
        <v>16340</v>
      </c>
      <c r="H3" s="48">
        <f t="shared" si="6"/>
        <v>13617</v>
      </c>
      <c r="I3" s="46">
        <f t="shared" si="7"/>
        <v>0</v>
      </c>
      <c r="J3" s="46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612</v>
      </c>
      <c r="R3" s="47">
        <v>12000000</v>
      </c>
      <c r="S3" s="2"/>
    </row>
    <row r="4" spans="1:19" x14ac:dyDescent="0.25">
      <c r="A4" s="4">
        <v>3</v>
      </c>
      <c r="B4" s="4">
        <f t="shared" si="0"/>
        <v>615</v>
      </c>
      <c r="C4" s="4">
        <f t="shared" si="1"/>
        <v>738</v>
      </c>
      <c r="D4" s="4">
        <f t="shared" si="2"/>
        <v>885.6</v>
      </c>
      <c r="E4" s="5">
        <f t="shared" si="3"/>
        <v>14000000</v>
      </c>
      <c r="F4" s="4">
        <f t="shared" si="4"/>
        <v>22764</v>
      </c>
      <c r="G4" s="46">
        <f t="shared" si="5"/>
        <v>18970</v>
      </c>
      <c r="H4" s="48">
        <f t="shared" si="6"/>
        <v>15808</v>
      </c>
      <c r="I4" s="46">
        <f t="shared" si="7"/>
        <v>0</v>
      </c>
      <c r="J4" s="46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615</v>
      </c>
      <c r="R4" s="47">
        <v>14000000</v>
      </c>
      <c r="S4" s="2"/>
    </row>
    <row r="5" spans="1:19" x14ac:dyDescent="0.25">
      <c r="A5" s="4">
        <v>4</v>
      </c>
      <c r="B5" s="4">
        <f t="shared" si="0"/>
        <v>775</v>
      </c>
      <c r="C5" s="4">
        <f t="shared" si="1"/>
        <v>930</v>
      </c>
      <c r="D5" s="4">
        <f t="shared" si="2"/>
        <v>1116</v>
      </c>
      <c r="E5" s="5">
        <f t="shared" si="3"/>
        <v>15500000</v>
      </c>
      <c r="F5" s="4">
        <f t="shared" si="4"/>
        <v>20000</v>
      </c>
      <c r="G5" s="48">
        <f t="shared" si="5"/>
        <v>16667</v>
      </c>
      <c r="H5" s="48">
        <f t="shared" si="6"/>
        <v>13889</v>
      </c>
      <c r="I5" s="46">
        <f t="shared" si="7"/>
        <v>0</v>
      </c>
      <c r="J5" s="46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775</v>
      </c>
      <c r="R5" s="47">
        <v>15500000</v>
      </c>
      <c r="S5" s="2"/>
    </row>
    <row r="6" spans="1:19" x14ac:dyDescent="0.25">
      <c r="A6" s="4">
        <v>5</v>
      </c>
      <c r="B6" s="4">
        <f t="shared" si="0"/>
        <v>624.16666666666674</v>
      </c>
      <c r="C6" s="4">
        <f t="shared" si="1"/>
        <v>749.00000000000011</v>
      </c>
      <c r="D6" s="4">
        <f t="shared" si="2"/>
        <v>898.80000000000007</v>
      </c>
      <c r="E6" s="5">
        <f t="shared" si="3"/>
        <v>11000000</v>
      </c>
      <c r="F6" s="4">
        <f t="shared" si="4"/>
        <v>17623</v>
      </c>
      <c r="G6" s="48">
        <f t="shared" si="5"/>
        <v>14686</v>
      </c>
      <c r="H6" s="48">
        <f t="shared" si="6"/>
        <v>12239</v>
      </c>
      <c r="I6" s="46">
        <f t="shared" si="7"/>
        <v>0</v>
      </c>
      <c r="J6" s="46">
        <f t="shared" si="8"/>
        <v>0</v>
      </c>
      <c r="K6" s="7"/>
      <c r="L6" s="7"/>
      <c r="M6" s="7"/>
      <c r="N6" s="7"/>
      <c r="O6" s="7">
        <v>0</v>
      </c>
      <c r="P6" s="7">
        <v>749</v>
      </c>
      <c r="Q6" s="7">
        <f t="shared" ref="Q6:Q10" si="11">P6/1.2</f>
        <v>624.16666666666674</v>
      </c>
      <c r="R6" s="47">
        <v>11000000</v>
      </c>
      <c r="S6" s="47" t="s">
        <v>32</v>
      </c>
    </row>
    <row r="7" spans="1:19" x14ac:dyDescent="0.25">
      <c r="A7" s="4">
        <v>6</v>
      </c>
      <c r="B7" s="4">
        <f t="shared" si="0"/>
        <v>428</v>
      </c>
      <c r="C7" s="4">
        <f t="shared" si="1"/>
        <v>513.6</v>
      </c>
      <c r="D7" s="4">
        <f t="shared" si="2"/>
        <v>616.32000000000005</v>
      </c>
      <c r="E7" s="5">
        <f t="shared" si="3"/>
        <v>7200000</v>
      </c>
      <c r="F7" s="4">
        <f t="shared" si="4"/>
        <v>16822</v>
      </c>
      <c r="G7" s="48">
        <f t="shared" si="5"/>
        <v>14019</v>
      </c>
      <c r="H7" s="48">
        <f t="shared" si="6"/>
        <v>11682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428</v>
      </c>
      <c r="R7" s="2">
        <v>7200000</v>
      </c>
      <c r="S7" s="2" t="s">
        <v>44</v>
      </c>
    </row>
    <row r="8" spans="1:19" x14ac:dyDescent="0.25">
      <c r="A8" s="4">
        <v>7</v>
      </c>
      <c r="B8" s="4">
        <f t="shared" si="0"/>
        <v>428</v>
      </c>
      <c r="C8" s="4">
        <f t="shared" si="1"/>
        <v>513.6</v>
      </c>
      <c r="D8" s="4">
        <f t="shared" si="2"/>
        <v>616.32000000000005</v>
      </c>
      <c r="E8" s="5">
        <f t="shared" si="3"/>
        <v>9000000</v>
      </c>
      <c r="F8" s="4">
        <f t="shared" si="4"/>
        <v>21028</v>
      </c>
      <c r="G8" s="48">
        <f t="shared" si="5"/>
        <v>17523</v>
      </c>
      <c r="H8" s="48">
        <f t="shared" si="6"/>
        <v>14603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428</v>
      </c>
      <c r="R8" s="2">
        <v>9000000</v>
      </c>
      <c r="S8" s="2" t="s">
        <v>45</v>
      </c>
    </row>
    <row r="9" spans="1:19" x14ac:dyDescent="0.25">
      <c r="A9" s="4">
        <v>8</v>
      </c>
      <c r="B9" s="4">
        <f t="shared" si="0"/>
        <v>525</v>
      </c>
      <c r="C9" s="4">
        <f t="shared" si="1"/>
        <v>630</v>
      </c>
      <c r="D9" s="4">
        <f t="shared" si="2"/>
        <v>756</v>
      </c>
      <c r="E9" s="5">
        <f t="shared" si="3"/>
        <v>10500000</v>
      </c>
      <c r="F9" s="4">
        <f t="shared" si="4"/>
        <v>20000</v>
      </c>
      <c r="G9" s="46">
        <f t="shared" si="5"/>
        <v>16667</v>
      </c>
      <c r="H9" s="48">
        <f t="shared" si="6"/>
        <v>13889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525</v>
      </c>
      <c r="R9" s="2">
        <v>10500000</v>
      </c>
      <c r="S9" s="2"/>
    </row>
    <row r="10" spans="1:19" x14ac:dyDescent="0.25">
      <c r="A10" s="4">
        <v>9</v>
      </c>
      <c r="B10" s="4">
        <f t="shared" si="0"/>
        <v>620</v>
      </c>
      <c r="C10" s="4">
        <f t="shared" si="1"/>
        <v>744</v>
      </c>
      <c r="D10" s="4">
        <f t="shared" si="2"/>
        <v>892.8</v>
      </c>
      <c r="E10" s="5">
        <f t="shared" si="3"/>
        <v>12500000</v>
      </c>
      <c r="F10" s="4">
        <f t="shared" si="4"/>
        <v>20161</v>
      </c>
      <c r="G10" s="46">
        <f t="shared" si="5"/>
        <v>16801</v>
      </c>
      <c r="H10" s="48">
        <f t="shared" si="6"/>
        <v>14001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v>620</v>
      </c>
      <c r="R10" s="2">
        <v>12500000</v>
      </c>
      <c r="S10" s="2" t="s">
        <v>50</v>
      </c>
    </row>
    <row r="11" spans="1:19" x14ac:dyDescent="0.25">
      <c r="A11" s="4">
        <v>10</v>
      </c>
      <c r="B11" s="4">
        <f t="shared" si="0"/>
        <v>485</v>
      </c>
      <c r="C11" s="4">
        <f t="shared" si="1"/>
        <v>582</v>
      </c>
      <c r="D11" s="4">
        <f t="shared" si="2"/>
        <v>698.4</v>
      </c>
      <c r="E11" s="5">
        <f t="shared" si="3"/>
        <v>9050000</v>
      </c>
      <c r="F11" s="4">
        <f t="shared" si="4"/>
        <v>18660</v>
      </c>
      <c r="G11" s="46">
        <f t="shared" si="5"/>
        <v>15550</v>
      </c>
      <c r="H11" s="48">
        <f t="shared" si="6"/>
        <v>12958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v>485</v>
      </c>
      <c r="R11" s="2">
        <v>9050000</v>
      </c>
      <c r="S11" s="2" t="s">
        <v>51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8" t="e">
        <f t="shared" si="5"/>
        <v>#DIV/0!</v>
      </c>
      <c r="H12" s="48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ref="Q11:Q15" si="13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43"/>
      <c r="G24" s="9" t="s">
        <v>34</v>
      </c>
    </row>
    <row r="25" spans="1:19" s="9" customFormat="1" x14ac:dyDescent="0.25">
      <c r="F25" s="44"/>
      <c r="Q25" s="9" t="s">
        <v>33</v>
      </c>
    </row>
    <row r="26" spans="1:19" s="9" customFormat="1" x14ac:dyDescent="0.25">
      <c r="G26" s="9" t="s">
        <v>39</v>
      </c>
      <c r="H26" s="9">
        <v>797</v>
      </c>
    </row>
    <row r="27" spans="1:19" s="9" customFormat="1" x14ac:dyDescent="0.25">
      <c r="G27" s="9" t="s">
        <v>41</v>
      </c>
      <c r="H27" s="9">
        <v>16000</v>
      </c>
    </row>
    <row r="28" spans="1:19" s="9" customFormat="1" x14ac:dyDescent="0.25">
      <c r="H28" s="9">
        <f>H27*H26</f>
        <v>12752000</v>
      </c>
    </row>
    <row r="29" spans="1:19" x14ac:dyDescent="0.25">
      <c r="G29" s="9" t="s">
        <v>48</v>
      </c>
      <c r="H29" s="9">
        <f>638*1500</f>
        <v>957000</v>
      </c>
      <c r="J29" t="s">
        <v>43</v>
      </c>
    </row>
    <row r="30" spans="1:19" x14ac:dyDescent="0.25">
      <c r="H30" s="9">
        <f>H29+H28</f>
        <v>13709000</v>
      </c>
      <c r="J30">
        <v>4.13</v>
      </c>
      <c r="N30">
        <v>4.4000000000000004</v>
      </c>
      <c r="O30">
        <f>N30*J30</f>
        <v>18.172000000000001</v>
      </c>
    </row>
    <row r="31" spans="1:19" x14ac:dyDescent="0.25">
      <c r="J31">
        <v>0.63</v>
      </c>
      <c r="N31">
        <v>2.88</v>
      </c>
      <c r="O31">
        <f t="shared" ref="O31:O48" si="49">N31*J31</f>
        <v>1.8144</v>
      </c>
    </row>
    <row r="32" spans="1:19" x14ac:dyDescent="0.25">
      <c r="G32" t="s">
        <v>35</v>
      </c>
      <c r="I32" t="s">
        <v>40</v>
      </c>
      <c r="J32">
        <v>0.2</v>
      </c>
      <c r="N32">
        <v>0.82</v>
      </c>
      <c r="O32">
        <f t="shared" si="49"/>
        <v>0.16400000000000001</v>
      </c>
    </row>
    <row r="33" spans="7:17" x14ac:dyDescent="0.25">
      <c r="G33" t="s">
        <v>36</v>
      </c>
      <c r="H33">
        <v>12525000</v>
      </c>
      <c r="I33" t="s">
        <v>42</v>
      </c>
      <c r="J33">
        <v>0.3</v>
      </c>
      <c r="N33">
        <v>1.43</v>
      </c>
      <c r="O33">
        <f t="shared" si="49"/>
        <v>0.42899999999999999</v>
      </c>
    </row>
    <row r="34" spans="7:17" x14ac:dyDescent="0.25">
      <c r="G34" t="s">
        <v>37</v>
      </c>
      <c r="H34">
        <v>626500</v>
      </c>
      <c r="J34">
        <v>2.2000000000000002</v>
      </c>
      <c r="N34">
        <v>0.84</v>
      </c>
      <c r="O34">
        <f t="shared" si="49"/>
        <v>1.8480000000000001</v>
      </c>
    </row>
    <row r="35" spans="7:17" x14ac:dyDescent="0.25">
      <c r="G35" t="s">
        <v>38</v>
      </c>
      <c r="H35">
        <v>30000</v>
      </c>
      <c r="J35">
        <v>2.95</v>
      </c>
      <c r="N35">
        <v>3.5</v>
      </c>
      <c r="O35">
        <f t="shared" si="49"/>
        <v>10.325000000000001</v>
      </c>
    </row>
    <row r="36" spans="7:17" x14ac:dyDescent="0.25">
      <c r="H36">
        <f>SUM(H33:H35)</f>
        <v>13181500</v>
      </c>
      <c r="J36">
        <v>2.65</v>
      </c>
      <c r="N36">
        <v>0.5</v>
      </c>
      <c r="O36">
        <f t="shared" si="49"/>
        <v>1.325</v>
      </c>
    </row>
    <row r="37" spans="7:17" x14ac:dyDescent="0.25">
      <c r="J37">
        <v>0.15</v>
      </c>
      <c r="N37">
        <v>0.72</v>
      </c>
      <c r="O37">
        <f t="shared" si="49"/>
        <v>0.108</v>
      </c>
    </row>
    <row r="38" spans="7:17" x14ac:dyDescent="0.25">
      <c r="J38">
        <v>3.02</v>
      </c>
      <c r="N38">
        <v>1.82</v>
      </c>
      <c r="O38">
        <f t="shared" si="49"/>
        <v>5.4964000000000004</v>
      </c>
    </row>
    <row r="39" spans="7:17" x14ac:dyDescent="0.25">
      <c r="J39">
        <v>0.19</v>
      </c>
      <c r="N39">
        <v>0.8</v>
      </c>
      <c r="O39">
        <f t="shared" si="49"/>
        <v>0.15200000000000002</v>
      </c>
    </row>
    <row r="40" spans="7:17" x14ac:dyDescent="0.25">
      <c r="J40">
        <f>1.54+0.6</f>
        <v>2.14</v>
      </c>
      <c r="N40">
        <v>1.22</v>
      </c>
      <c r="O40">
        <f t="shared" si="49"/>
        <v>2.6108000000000002</v>
      </c>
    </row>
    <row r="41" spans="7:17" x14ac:dyDescent="0.25">
      <c r="J41">
        <v>0.2</v>
      </c>
      <c r="N41">
        <v>0.6</v>
      </c>
      <c r="O41">
        <f t="shared" si="49"/>
        <v>0.12</v>
      </c>
    </row>
    <row r="42" spans="7:17" x14ac:dyDescent="0.25">
      <c r="J42">
        <v>3.2</v>
      </c>
      <c r="N42">
        <v>4.42</v>
      </c>
      <c r="O42">
        <f t="shared" si="49"/>
        <v>14.144</v>
      </c>
    </row>
    <row r="43" spans="7:17" x14ac:dyDescent="0.25">
      <c r="J43">
        <v>2.02</v>
      </c>
      <c r="N43">
        <v>1.2</v>
      </c>
      <c r="O43">
        <f t="shared" si="49"/>
        <v>2.4239999999999999</v>
      </c>
    </row>
    <row r="44" spans="7:17" x14ac:dyDescent="0.25">
      <c r="J44">
        <v>0.2</v>
      </c>
      <c r="N44">
        <v>0.6</v>
      </c>
      <c r="O44">
        <f t="shared" si="49"/>
        <v>0.12</v>
      </c>
    </row>
    <row r="45" spans="7:17" x14ac:dyDescent="0.25">
      <c r="O45">
        <f>SUM(O30:O44)</f>
        <v>59.252599999999994</v>
      </c>
    </row>
    <row r="46" spans="7:17" x14ac:dyDescent="0.25">
      <c r="O46">
        <f>O45*10.764</f>
        <v>637.79498639999986</v>
      </c>
      <c r="Q46">
        <f>797/637</f>
        <v>1.251177394034537</v>
      </c>
    </row>
    <row r="47" spans="7:17" x14ac:dyDescent="0.25">
      <c r="O47">
        <f t="shared" si="49"/>
        <v>0</v>
      </c>
    </row>
    <row r="48" spans="7:17" x14ac:dyDescent="0.25">
      <c r="O48">
        <f t="shared" si="49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2024-12-14T09:03:57Z</dcterms:modified>
</cp:coreProperties>
</file>