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\Naupada Thane\Snehal Nitin Thakare\"/>
    </mc:Choice>
  </mc:AlternateContent>
  <xr:revisionPtr revIDLastSave="0" documentId="13_ncr:1_{7CC95512-6E3F-4453-B504-C453AF9FEFE9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29" i="4" l="1"/>
  <c r="H26" i="4"/>
  <c r="H29" i="4"/>
  <c r="G28" i="4"/>
  <c r="C12" i="25" l="1"/>
  <c r="C5" i="25" l="1"/>
  <c r="C4" i="25"/>
  <c r="C3" i="25"/>
  <c r="P2" i="4"/>
  <c r="P3" i="4"/>
  <c r="B3" i="4" s="1"/>
  <c r="C3" i="4" s="1"/>
  <c r="D3" i="4" s="1"/>
  <c r="Q4" i="4"/>
  <c r="B4" i="4" s="1"/>
  <c r="C4" i="4" s="1"/>
  <c r="D4" i="4" s="1"/>
  <c r="Q5" i="4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J4" i="4"/>
  <c r="I4" i="4"/>
  <c r="J3" i="4"/>
  <c r="I3" i="4"/>
  <c r="B2" i="4"/>
  <c r="C2" i="4" s="1"/>
  <c r="J2" i="4"/>
  <c r="I2" i="4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<sst xmlns="http://schemas.openxmlformats.org/spreadsheetml/2006/main" count="130" uniqueCount="88">
  <si>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</si>
  <si>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</si>
  <si>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</si>
  <si>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</si>
  <si>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</si>
  <si>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</si>
  <si>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</si>
  <si>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</si>
  <si>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</si>
  <si>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</si>
  <si>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</si>
  <si>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</si>
  <si>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</si>
  <si>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</si>
  <si>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</si>
  <si>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</si>
  <si>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</si>
  <si>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</si>
  <si>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</si>
  <si>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</si>
  <si>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</si>
  <si>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</si>
  <si>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</si>
  <si>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</si>
  <si>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</si>
  <si>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</si>
  <si>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</si>
  <si>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</si>
  <si>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</si>
  <si>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</si>
  <si>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</si>
  <si>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</si>
  <si>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</si>
  <si>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</si>
  <si>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</si>
  <si>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</si>
  <si>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</si>
  <si>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</si>
  <si>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</si>
  <si>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</si>
  <si>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</si>
  <si>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</si>
  <si>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</si>
  <si>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</si>
  <si>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</si>
  <si>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</si>
  <si>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</si>
  <si>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</si>
  <si>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</si>
  <si>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</si>
  <si>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</si>
  <si>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</si>
  <si>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</si>
  <si>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</si>
  <si>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</si>
  <si>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</si>
  <si>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</si>
  <si>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</si>
  <si>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</si>
  <si>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</si>
  <si>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</si>
  <si>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</si>
  <si>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</si>
  <si>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</si>
  <si>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</si>
  <si>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</si>
  <si>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</si>
  <si>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</si>
  <si>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</si>
  <si>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</si>
  <si>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</si>
  <si>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</si>
  <si>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</si>
  <si>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</si>
  <si>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</si>
  <si>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</si>
  <si>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</si>
  <si>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</si>
  <si>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</si>
  <si>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</si>
  <si>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</si>
  <si>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</si>
  <si>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</si>
  <si>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</si>
  <si>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IGR-28.12.23</t>
  </si>
  <si>
    <t>IGR-05.05.22</t>
  </si>
  <si>
    <t>OTLA</t>
  </si>
  <si>
    <t>TMCA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</si>
</sst>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91F4AB-3A82-4E8A-AAE9-ECB294E2C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76DCE4-DB60-466C-8C53-2B3BD752A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315560</xdr:colOff>
      <xdr:row>46</xdr:row>
      <xdr:rowOff>20276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E9F42E-2E64-4B0A-AC2C-B763FCCE0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9960" cy="87832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13</xdr:col>
      <xdr:colOff>544107</xdr:colOff>
      <xdr:row>48</xdr:row>
      <xdr:rowOff>163151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43DF30-3810-4D7C-B5B4-FB4B0C7C3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468907" cy="87832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13" sqref="C13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77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83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78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79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80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81</v>
      </c>
      <c r="C8" s="52">
        <f>C7*D13%</f>
        <v>253664.33900000001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82</v>
      </c>
      <c r="C9" s="57">
        <f>C6+C8</f>
        <v>283064.33900000004</v>
      </c>
      <c r="D9" s="58" t="s">
        <v>62</v>
      </c>
      <c r="E9" s="59">
        <f>C9/10.764</f>
        <v>26297.318747677447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2025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2004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21</v>
      </c>
      <c r="D13" s="65">
        <f>D12-C13</f>
        <v>79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A27" sqref="A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6"/>
      <c r="L1" s="76"/>
      <c r="M1" s="76"/>
      <c r="N1" s="76"/>
      <c r="O1" s="76"/>
      <c r="P1" s="76"/>
      <c r="Q1" s="76"/>
      <c r="R1" s="76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E6" sqref="E6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19000</v>
      </c>
      <c r="D3" s="22" t="s">
        <v>76</v>
      </c>
      <c r="E3" s="6" t="s">
        <v>72</v>
      </c>
    </row>
    <row r="4" spans="1:5" ht="30" x14ac:dyDescent="0.25">
      <c r="A4" s="21" t="s">
        <v>14</v>
      </c>
      <c r="B4" s="18"/>
      <c r="C4" s="19">
        <v>2500</v>
      </c>
      <c r="D4" s="22"/>
    </row>
    <row r="5" spans="1:5" x14ac:dyDescent="0.25">
      <c r="A5" s="15" t="s">
        <v>15</v>
      </c>
      <c r="B5" s="18"/>
      <c r="C5" s="19">
        <f>C3-C4</f>
        <v>16500</v>
      </c>
      <c r="D5" s="22"/>
    </row>
    <row r="6" spans="1:5" x14ac:dyDescent="0.25">
      <c r="A6" s="15" t="s">
        <v>16</v>
      </c>
      <c r="B6" s="18"/>
      <c r="C6" s="19">
        <f>C4</f>
        <v>2500</v>
      </c>
      <c r="D6" s="22"/>
    </row>
    <row r="7" spans="1:5" x14ac:dyDescent="0.25">
      <c r="A7" s="15" t="s">
        <v>17</v>
      </c>
      <c r="B7" s="23"/>
      <c r="C7" s="24">
        <f>D7-D8</f>
        <v>21</v>
      </c>
      <c r="D7" s="24">
        <v>2025</v>
      </c>
    </row>
    <row r="8" spans="1:5" x14ac:dyDescent="0.25">
      <c r="A8" s="15" t="s">
        <v>18</v>
      </c>
      <c r="B8" s="23"/>
      <c r="C8" s="24">
        <f>C9-C7</f>
        <v>39</v>
      </c>
      <c r="D8" s="24">
        <v>2004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31.5</v>
      </c>
      <c r="D10" s="24"/>
    </row>
    <row r="11" spans="1:5" x14ac:dyDescent="0.25">
      <c r="A11" s="15"/>
      <c r="B11" s="25"/>
      <c r="C11" s="26">
        <f>C10%</f>
        <v>0.315</v>
      </c>
      <c r="D11" s="26"/>
    </row>
    <row r="12" spans="1:5" x14ac:dyDescent="0.25">
      <c r="A12" s="15" t="s">
        <v>21</v>
      </c>
      <c r="B12" s="18"/>
      <c r="C12" s="19">
        <f>C6*C11</f>
        <v>787.5</v>
      </c>
      <c r="D12" s="22"/>
    </row>
    <row r="13" spans="1:5" x14ac:dyDescent="0.25">
      <c r="A13" s="15" t="s">
        <v>22</v>
      </c>
      <c r="B13" s="18"/>
      <c r="C13" s="19">
        <f>C6-C12</f>
        <v>1712.5</v>
      </c>
      <c r="D13" s="22"/>
    </row>
    <row r="14" spans="1:5" x14ac:dyDescent="0.25">
      <c r="A14" s="15" t="s">
        <v>15</v>
      </c>
      <c r="B14" s="18"/>
      <c r="C14" s="19">
        <f>C5</f>
        <v>16500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18212.5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ABUA</v>
      </c>
      <c r="B18" s="7"/>
      <c r="C18" s="29">
        <v>280</v>
      </c>
      <c r="D18" s="24"/>
    </row>
    <row r="19" spans="1:5" x14ac:dyDescent="0.25">
      <c r="A19" s="15" t="s">
        <v>74</v>
      </c>
      <c r="B19" s="6"/>
      <c r="C19" s="30">
        <f>C18*C16</f>
        <v>5099500</v>
      </c>
      <c r="D19" s="72"/>
      <c r="E19" s="65"/>
    </row>
    <row r="20" spans="1:5" x14ac:dyDescent="0.25">
      <c r="A20" s="15" t="s">
        <v>24</v>
      </c>
      <c r="C20" s="31">
        <f>C19*90%</f>
        <v>4589550</v>
      </c>
      <c r="D20" s="30"/>
      <c r="E20" s="65"/>
    </row>
    <row r="21" spans="1:5" x14ac:dyDescent="0.25">
      <c r="A21" s="15" t="s">
        <v>25</v>
      </c>
      <c r="C21" s="31">
        <f>C19*80%</f>
        <v>4079600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700000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10623.958333333334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R8" sqref="R8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8" width="12.5703125" bestFit="1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240</v>
      </c>
      <c r="C2" s="4">
        <f t="shared" ref="C2:C16" si="1">B2*1.2</f>
        <v>288</v>
      </c>
      <c r="D2" s="4">
        <f t="shared" ref="D2:D16" si="2">C2*1.2</f>
        <v>345.59999999999997</v>
      </c>
      <c r="E2" s="5">
        <f t="shared" ref="E2:E16" si="3">R2</f>
        <v>4950000</v>
      </c>
      <c r="F2" s="73">
        <f t="shared" ref="F2:F15" si="4">ROUND((E2/B2),0)</f>
        <v>20625</v>
      </c>
      <c r="G2" s="77">
        <f t="shared" ref="G2:G15" si="5">ROUND((E2/C2),0)</f>
        <v>17188</v>
      </c>
      <c r="H2" s="77">
        <f t="shared" ref="H2:H15" si="6">ROUND((E2/D2),0)</f>
        <v>14323</v>
      </c>
      <c r="I2" s="77">
        <f t="shared" ref="I2:I15" si="7">T2</f>
        <v>0</v>
      </c>
      <c r="J2" s="77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240</v>
      </c>
      <c r="R2" s="78">
        <v>4950000</v>
      </c>
      <c r="S2" s="75" t="s">
        <v>84</v>
      </c>
    </row>
    <row r="3" spans="1:19" x14ac:dyDescent="0.25">
      <c r="A3" s="4">
        <v>2</v>
      </c>
      <c r="B3" s="4">
        <f t="shared" si="0"/>
        <v>240</v>
      </c>
      <c r="C3" s="4">
        <f t="shared" si="1"/>
        <v>288</v>
      </c>
      <c r="D3" s="4">
        <f t="shared" si="2"/>
        <v>345.59999999999997</v>
      </c>
      <c r="E3" s="5">
        <f t="shared" si="3"/>
        <v>6030000</v>
      </c>
      <c r="F3" s="73">
        <f t="shared" si="4"/>
        <v>25125</v>
      </c>
      <c r="G3" s="73">
        <f t="shared" si="5"/>
        <v>20938</v>
      </c>
      <c r="H3" s="73">
        <f t="shared" si="6"/>
        <v>17448</v>
      </c>
      <c r="I3" s="73">
        <f t="shared" si="7"/>
        <v>0</v>
      </c>
      <c r="J3" s="73">
        <f t="shared" si="8"/>
        <v>0</v>
      </c>
      <c r="K3" s="74"/>
      <c r="L3" s="74"/>
      <c r="M3" s="74"/>
      <c r="N3" s="74"/>
      <c r="O3" s="74">
        <v>0</v>
      </c>
      <c r="P3" s="74">
        <f t="shared" si="9"/>
        <v>0</v>
      </c>
      <c r="Q3" s="74">
        <v>240</v>
      </c>
      <c r="R3" s="75">
        <v>6030000</v>
      </c>
      <c r="S3" s="75" t="s">
        <v>85</v>
      </c>
    </row>
    <row r="4" spans="1:19" x14ac:dyDescent="0.25">
      <c r="A4" s="4">
        <v>3</v>
      </c>
      <c r="B4" s="4">
        <f t="shared" si="0"/>
        <v>116.66666666666667</v>
      </c>
      <c r="C4" s="4">
        <f t="shared" si="1"/>
        <v>140</v>
      </c>
      <c r="D4" s="4">
        <f t="shared" si="2"/>
        <v>168</v>
      </c>
      <c r="E4" s="5">
        <f t="shared" si="3"/>
        <v>3000000</v>
      </c>
      <c r="F4" s="73">
        <f t="shared" si="4"/>
        <v>25714</v>
      </c>
      <c r="G4" s="77">
        <f t="shared" si="5"/>
        <v>21429</v>
      </c>
      <c r="H4" s="77">
        <f t="shared" si="6"/>
        <v>17857</v>
      </c>
      <c r="I4" s="77">
        <f t="shared" si="7"/>
        <v>0</v>
      </c>
      <c r="J4" s="77">
        <f t="shared" si="8"/>
        <v>0</v>
      </c>
      <c r="K4" s="7"/>
      <c r="L4" s="7"/>
      <c r="M4" s="7"/>
      <c r="N4" s="7"/>
      <c r="O4" s="7">
        <v>0</v>
      </c>
      <c r="P4" s="7">
        <v>140</v>
      </c>
      <c r="Q4" s="7">
        <f t="shared" ref="Q4:Q10" si="10">P4/1.2</f>
        <v>116.66666666666667</v>
      </c>
      <c r="R4" s="78">
        <v>3000000</v>
      </c>
      <c r="S4" s="75"/>
    </row>
    <row r="5" spans="1:19" x14ac:dyDescent="0.25">
      <c r="A5" s="4">
        <v>4</v>
      </c>
      <c r="B5" s="4">
        <f t="shared" si="0"/>
        <v>229.16666666666669</v>
      </c>
      <c r="C5" s="4">
        <f t="shared" si="1"/>
        <v>275</v>
      </c>
      <c r="D5" s="4">
        <f t="shared" si="2"/>
        <v>330</v>
      </c>
      <c r="E5" s="5">
        <f t="shared" si="3"/>
        <v>5100000</v>
      </c>
      <c r="F5" s="73">
        <f t="shared" si="4"/>
        <v>22255</v>
      </c>
      <c r="G5" s="77">
        <f t="shared" si="5"/>
        <v>18545</v>
      </c>
      <c r="H5" s="77">
        <f t="shared" si="6"/>
        <v>15455</v>
      </c>
      <c r="I5" s="77">
        <f t="shared" si="7"/>
        <v>0</v>
      </c>
      <c r="J5" s="77">
        <f t="shared" si="8"/>
        <v>0</v>
      </c>
      <c r="K5" s="7"/>
      <c r="L5" s="7"/>
      <c r="M5" s="7"/>
      <c r="N5" s="7"/>
      <c r="O5" s="7">
        <v>0</v>
      </c>
      <c r="P5" s="7">
        <v>275</v>
      </c>
      <c r="Q5" s="7">
        <f t="shared" si="10"/>
        <v>229.16666666666669</v>
      </c>
      <c r="R5" s="78">
        <v>5100000</v>
      </c>
      <c r="S5" s="75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f t="shared" si="10"/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52" t="s">
        <v>71</v>
      </c>
      <c r="G26" s="52">
        <v>205</v>
      </c>
      <c r="H26" s="10">
        <f>G26*25000</f>
        <v>5125000</v>
      </c>
    </row>
    <row r="27" spans="1:19" s="10" customFormat="1" x14ac:dyDescent="0.25">
      <c r="F27" s="52" t="s">
        <v>86</v>
      </c>
      <c r="G27" s="52">
        <v>45</v>
      </c>
    </row>
    <row r="28" spans="1:19" s="10" customFormat="1" x14ac:dyDescent="0.25">
      <c r="C28" s="67" t="s">
        <v>75</v>
      </c>
      <c r="D28" s="67"/>
      <c r="F28" s="52" t="s">
        <v>87</v>
      </c>
      <c r="G28" s="52">
        <f>SUM(G26:G27)</f>
        <v>250</v>
      </c>
    </row>
    <row r="29" spans="1:19" s="10" customFormat="1" x14ac:dyDescent="0.25">
      <c r="C29" s="67" t="s">
        <v>1</v>
      </c>
      <c r="D29" s="67"/>
      <c r="F29" s="52" t="s">
        <v>72</v>
      </c>
      <c r="G29" s="52">
        <v>280</v>
      </c>
      <c r="H29" s="10">
        <f>G29/G26</f>
        <v>1.3658536585365855</v>
      </c>
      <c r="I29" s="10">
        <f>H26/G29</f>
        <v>18303.571428571428</v>
      </c>
    </row>
    <row r="30" spans="1:19" s="10" customFormat="1" x14ac:dyDescent="0.25">
      <c r="F30" s="52" t="s">
        <v>73</v>
      </c>
      <c r="G30" s="52"/>
    </row>
    <row r="31" spans="1:19" s="10" customFormat="1" x14ac:dyDescent="0.25">
      <c r="C31" s="70"/>
      <c r="D31" s="70"/>
      <c r="F31" s="70" t="s">
        <v>74</v>
      </c>
      <c r="G31" s="70">
        <f>G29*G30</f>
        <v>0</v>
      </c>
      <c r="H31" s="10" t="e">
        <f>G31/D29</f>
        <v>#DIV/0!</v>
      </c>
    </row>
    <row r="32" spans="1:19" s="10" customFormat="1" x14ac:dyDescent="0.25">
      <c r="C32" s="70"/>
      <c r="D32" s="70"/>
      <c r="F32" s="70" t="s">
        <v>24</v>
      </c>
      <c r="G32" s="70">
        <f>G31*90%</f>
        <v>0</v>
      </c>
    </row>
    <row r="33" spans="3:7" s="10" customFormat="1" x14ac:dyDescent="0.25">
      <c r="C33" s="70"/>
      <c r="D33" s="70"/>
      <c r="F33" s="70" t="s">
        <v>25</v>
      </c>
      <c r="G33" s="70">
        <f>G31*80%</f>
        <v>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7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2025-01-07T06:54:28Z</dcterms:modified>
</cp:coreProperties>
</file>