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SAMB Fort\Manu T Shah\"/>
    </mc:Choice>
  </mc:AlternateContent>
  <xr:revisionPtr revIDLastSave="0" documentId="13_ncr:1_{1C2ED66A-462A-4DC4-8425-87A2F7BF16F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9" i="4" l="1"/>
  <c r="P8" i="4"/>
  <c r="Q8" i="4" s="1"/>
  <c r="P7" i="4"/>
  <c r="Q7" i="4" s="1"/>
  <c r="P6" i="4"/>
  <c r="P5" i="4"/>
  <c r="P4" i="4"/>
  <c r="Q6" i="4"/>
  <c r="Q5" i="4"/>
  <c r="Q4" i="4"/>
  <c r="Q3" i="4"/>
  <c r="P3" i="4"/>
  <c r="Q2" i="4"/>
  <c r="P2" i="4"/>
  <c r="I21" i="4" l="1"/>
  <c r="P12" i="4" l="1"/>
  <c r="P11" i="4"/>
  <c r="P10" i="4"/>
  <c r="Q9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<sst xmlns="http://schemas.openxmlformats.org/spreadsheetml/2006/main" count="31" uniqueCount="28">
  <si>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</si>
  <si>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</si>
  <si>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</si>
  <si>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</si>
  <si>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</si>
  <si>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</si>
  <si>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</si>
  <si>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</si>
  <si>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</si>
  <si>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</si>
  <si>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</si>
  <si>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</si>
  <si>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</si>
  <si>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203, 2nd Floor, Wing - A, “Lodha Estrella”, New Cuffe Parade, Wadala, </t>
  </si>
  <si>
    <t>ca</t>
  </si>
  <si>
    <t>bua</t>
  </si>
  <si>
    <t>fmv</t>
  </si>
  <si>
    <t>part oc - 2020 - previous report</t>
  </si>
  <si>
    <t>34000 to 36000 on ca</t>
  </si>
  <si>
    <t>23.11.24</t>
  </si>
  <si>
    <t>13.09.24</t>
  </si>
  <si>
    <t>09.08.24</t>
  </si>
  <si>
    <t>11.07.24</t>
  </si>
  <si>
    <t>09.07.24</t>
  </si>
  <si>
    <t>rate on ca</t>
  </si>
  <si>
    <t>31.05.24</t>
  </si>
  <si>
    <t>04.05.24</t>
  </si>
  <si>
    <t>15.04.24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</si>
</sst>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11E573-5254-4B56-923F-F27D3DF6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39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591824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E99017-D2A5-4C3F-B319-1CC594718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26224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14</xdr:col>
      <xdr:colOff>563245</xdr:colOff>
      <xdr:row>46</xdr:row>
      <xdr:rowOff>10732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D7516-32A3-41D4-9CAC-AD298046E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9097645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16193D-CB8F-41D8-A806-29C4FCD0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308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100B5-A4E6-4A31-A659-DED14C8A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D0D580-8230-492B-844B-050A4B44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55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1CC777-0C47-4532-A099-2222D345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C450E-E36F-4B26-B76A-8AB77ABB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0FA6E-D554-4C49-81B8-58EEC688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210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4B935A-0DFA-4A26-A357-2BBE2860E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847722-4A85-4B78-A89A-168D96B9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A1013-FA5F-449F-AD15-745CB460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3F0B8-115E-4C36-A4A4-1B5A7E97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5" sqref="Q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987.14850000000001</v>
      </c>
      <c r="C2" s="4">
        <f>B2*1.2</f>
        <v>1184.5781999999999</v>
      </c>
      <c r="D2" s="4">
        <f t="shared" ref="D2:D13" si="2">C2*1.2</f>
        <v>1421.4938399999999</v>
      </c>
      <c r="E2" s="5">
        <f t="shared" ref="E2:E13" si="3">R2</f>
        <v>44000000</v>
      </c>
      <c r="F2" s="15">
        <f t="shared" ref="F2:F13" si="4">ROUND((E2/B2),0)</f>
        <v>44573</v>
      </c>
      <c r="G2" s="10">
        <f t="shared" ref="G2:G13" si="5">ROUND((E2/C2),0)</f>
        <v>37144</v>
      </c>
      <c r="H2" s="10">
        <f t="shared" ref="H2:H13" si="6">ROUND((E2/D2),0)</f>
        <v>30953</v>
      </c>
      <c r="I2" s="4" t="e">
        <f>#REF!</f>
        <v>#REF!</v>
      </c>
      <c r="J2" s="4" t="str">
        <f t="shared" ref="J2:J13" si="7">S2</f>
        <v>23.11.24</v>
      </c>
      <c r="O2">
        <v>0</v>
      </c>
      <c r="P2">
        <f>110.05*10.764</f>
        <v>1184.5781999999999</v>
      </c>
      <c r="Q2">
        <f>P2/1.2</f>
        <v>987.14850000000001</v>
      </c>
      <c r="R2" s="2">
        <v>44000000</v>
      </c>
      <c r="S2" s="8" t="s">
        <v>19</v>
      </c>
      <c r="T2" s="8">
        <v>12</v>
      </c>
    </row>
    <row r="3" spans="1:20" x14ac:dyDescent="0.25">
      <c r="A3" s="4">
        <f t="shared" si="0"/>
        <v>0</v>
      </c>
      <c r="B3" s="4">
        <f t="shared" si="1"/>
        <v>923.28210000000001</v>
      </c>
      <c r="C3" s="4">
        <f t="shared" ref="C3:C15" si="8">B3*1.2</f>
        <v>1107.9385199999999</v>
      </c>
      <c r="D3" s="4">
        <f t="shared" si="2"/>
        <v>1329.526224</v>
      </c>
      <c r="E3" s="5">
        <f t="shared" si="3"/>
        <v>32100000</v>
      </c>
      <c r="F3" s="15">
        <f t="shared" si="4"/>
        <v>34767</v>
      </c>
      <c r="G3" s="10">
        <f t="shared" si="5"/>
        <v>28973</v>
      </c>
      <c r="H3" s="10">
        <f t="shared" si="6"/>
        <v>24144</v>
      </c>
      <c r="I3" s="4" t="e">
        <f>#REF!</f>
        <v>#REF!</v>
      </c>
      <c r="J3" s="4" t="str">
        <f t="shared" si="7"/>
        <v>13.09.24</v>
      </c>
      <c r="O3">
        <v>0</v>
      </c>
      <c r="P3">
        <f>102.93*10.764</f>
        <v>1107.9385199999999</v>
      </c>
      <c r="Q3">
        <f>P3/1.2</f>
        <v>923.28210000000001</v>
      </c>
      <c r="R3" s="2">
        <v>32100000</v>
      </c>
      <c r="S3" s="8" t="s">
        <v>20</v>
      </c>
      <c r="T3" s="8">
        <v>26</v>
      </c>
    </row>
    <row r="4" spans="1:20" x14ac:dyDescent="0.25">
      <c r="A4" s="4">
        <f t="shared" si="0"/>
        <v>0</v>
      </c>
      <c r="B4" s="4">
        <f t="shared" si="1"/>
        <v>1151.2994999999999</v>
      </c>
      <c r="C4" s="4">
        <f t="shared" si="8"/>
        <v>1381.5593999999999</v>
      </c>
      <c r="D4" s="4">
        <f t="shared" si="2"/>
        <v>1657.8712799999998</v>
      </c>
      <c r="E4" s="5">
        <f t="shared" si="3"/>
        <v>35500000</v>
      </c>
      <c r="F4" s="10">
        <f t="shared" si="4"/>
        <v>30835</v>
      </c>
      <c r="G4" s="10">
        <f t="shared" si="5"/>
        <v>25696</v>
      </c>
      <c r="H4" s="10">
        <f t="shared" si="6"/>
        <v>21413</v>
      </c>
      <c r="I4" s="4" t="e">
        <f>#REF!</f>
        <v>#REF!</v>
      </c>
      <c r="J4" s="4" t="str">
        <f t="shared" si="7"/>
        <v>09.08.24</v>
      </c>
      <c r="O4">
        <v>0</v>
      </c>
      <c r="P4">
        <f>128.35*10.764</f>
        <v>1381.5593999999999</v>
      </c>
      <c r="Q4">
        <f t="shared" ref="Q4:Q8" si="9">P4/1.2</f>
        <v>1151.2994999999999</v>
      </c>
      <c r="R4" s="2">
        <v>35500000</v>
      </c>
      <c r="S4" s="8" t="s">
        <v>21</v>
      </c>
      <c r="T4" s="8">
        <v>32</v>
      </c>
    </row>
    <row r="5" spans="1:20" x14ac:dyDescent="0.25">
      <c r="A5" s="4">
        <f t="shared" si="0"/>
        <v>0</v>
      </c>
      <c r="B5" s="4">
        <f t="shared" si="1"/>
        <v>1209.0663</v>
      </c>
      <c r="C5" s="4">
        <f t="shared" si="8"/>
        <v>1450.8795599999999</v>
      </c>
      <c r="D5" s="4">
        <f t="shared" si="2"/>
        <v>1741.0554719999998</v>
      </c>
      <c r="E5" s="5">
        <f t="shared" si="3"/>
        <v>48000000</v>
      </c>
      <c r="F5" s="15">
        <f t="shared" si="4"/>
        <v>39700</v>
      </c>
      <c r="G5" s="10">
        <f t="shared" si="5"/>
        <v>33083</v>
      </c>
      <c r="H5" s="10">
        <f t="shared" si="6"/>
        <v>27569</v>
      </c>
      <c r="I5" s="4" t="e">
        <f>#REF!</f>
        <v>#REF!</v>
      </c>
      <c r="J5" s="4" t="str">
        <f t="shared" si="7"/>
        <v>11.07.24</v>
      </c>
      <c r="O5">
        <v>0</v>
      </c>
      <c r="P5">
        <f>134.79*10.764</f>
        <v>1450.8795599999999</v>
      </c>
      <c r="Q5">
        <f t="shared" si="9"/>
        <v>1209.0663</v>
      </c>
      <c r="R5" s="2">
        <v>48000000</v>
      </c>
      <c r="S5" s="8" t="s">
        <v>22</v>
      </c>
      <c r="T5" s="8">
        <v>25</v>
      </c>
    </row>
    <row r="6" spans="1:20" x14ac:dyDescent="0.25">
      <c r="A6" s="4">
        <f t="shared" si="0"/>
        <v>0</v>
      </c>
      <c r="B6" s="4">
        <f t="shared" si="1"/>
        <v>404.0985</v>
      </c>
      <c r="C6" s="4">
        <f t="shared" si="8"/>
        <v>484.91819999999996</v>
      </c>
      <c r="D6" s="4">
        <f t="shared" si="2"/>
        <v>581.90183999999988</v>
      </c>
      <c r="E6" s="5">
        <f t="shared" si="3"/>
        <v>15800000</v>
      </c>
      <c r="F6" s="15">
        <f t="shared" si="4"/>
        <v>39099</v>
      </c>
      <c r="G6" s="10">
        <f t="shared" si="5"/>
        <v>32583</v>
      </c>
      <c r="H6" s="10">
        <f t="shared" si="6"/>
        <v>27152</v>
      </c>
      <c r="I6" s="4" t="e">
        <f>#REF!</f>
        <v>#REF!</v>
      </c>
      <c r="J6" s="4" t="str">
        <f t="shared" si="7"/>
        <v>09.07.24</v>
      </c>
      <c r="O6">
        <v>0</v>
      </c>
      <c r="P6">
        <f>45.05*10.764</f>
        <v>484.91819999999996</v>
      </c>
      <c r="Q6">
        <f t="shared" si="9"/>
        <v>404.0985</v>
      </c>
      <c r="R6" s="2">
        <v>15800000</v>
      </c>
      <c r="S6" s="8" t="s">
        <v>23</v>
      </c>
      <c r="T6" s="8">
        <v>3</v>
      </c>
    </row>
    <row r="7" spans="1:20" x14ac:dyDescent="0.25">
      <c r="A7" s="4">
        <f t="shared" si="0"/>
        <v>0</v>
      </c>
      <c r="B7" s="4">
        <f t="shared" si="1"/>
        <v>1281.4542000000001</v>
      </c>
      <c r="C7" s="4">
        <f t="shared" si="8"/>
        <v>1537.74504</v>
      </c>
      <c r="D7" s="4">
        <f t="shared" si="2"/>
        <v>1845.294048</v>
      </c>
      <c r="E7" s="5">
        <f t="shared" si="3"/>
        <v>40000000</v>
      </c>
      <c r="F7" s="10">
        <f t="shared" si="4"/>
        <v>31215</v>
      </c>
      <c r="G7" s="10">
        <f t="shared" si="5"/>
        <v>26012</v>
      </c>
      <c r="H7" s="10">
        <f t="shared" si="6"/>
        <v>21677</v>
      </c>
      <c r="I7" s="4" t="e">
        <f>#REF!</f>
        <v>#REF!</v>
      </c>
      <c r="J7" s="4" t="str">
        <f t="shared" si="7"/>
        <v>31.05.24</v>
      </c>
      <c r="O7">
        <v>0</v>
      </c>
      <c r="P7">
        <f>142.86*10.764</f>
        <v>1537.74504</v>
      </c>
      <c r="Q7">
        <f t="shared" si="9"/>
        <v>1281.4542000000001</v>
      </c>
      <c r="R7" s="2">
        <v>40000000</v>
      </c>
      <c r="S7" s="8" t="s">
        <v>25</v>
      </c>
      <c r="T7" s="8">
        <v>15</v>
      </c>
    </row>
    <row r="8" spans="1:20" x14ac:dyDescent="0.25">
      <c r="A8" s="4">
        <f t="shared" si="0"/>
        <v>0</v>
      </c>
      <c r="B8" s="4">
        <f t="shared" si="1"/>
        <v>505.10070000000007</v>
      </c>
      <c r="C8" s="4">
        <f t="shared" si="8"/>
        <v>606.12084000000004</v>
      </c>
      <c r="D8" s="4">
        <f t="shared" si="2"/>
        <v>727.34500800000001</v>
      </c>
      <c r="E8" s="5">
        <f t="shared" si="3"/>
        <v>16000000</v>
      </c>
      <c r="F8" s="10">
        <f t="shared" si="4"/>
        <v>31677</v>
      </c>
      <c r="G8" s="10">
        <f t="shared" si="5"/>
        <v>26397</v>
      </c>
      <c r="H8" s="10">
        <f t="shared" si="6"/>
        <v>21998</v>
      </c>
      <c r="I8" s="4" t="e">
        <f>#REF!</f>
        <v>#REF!</v>
      </c>
      <c r="J8" s="4" t="str">
        <f t="shared" si="7"/>
        <v>04.05.24</v>
      </c>
      <c r="O8">
        <v>0</v>
      </c>
      <c r="P8">
        <f>56.31*10.764</f>
        <v>606.12084000000004</v>
      </c>
      <c r="Q8">
        <f t="shared" si="9"/>
        <v>505.10070000000007</v>
      </c>
      <c r="R8" s="2">
        <v>16000000</v>
      </c>
      <c r="S8" s="8" t="s">
        <v>26</v>
      </c>
      <c r="T8" s="8">
        <v>3</v>
      </c>
    </row>
    <row r="9" spans="1:20" x14ac:dyDescent="0.25">
      <c r="A9" s="4">
        <f t="shared" si="0"/>
        <v>0</v>
      </c>
      <c r="B9" s="4">
        <f t="shared" si="1"/>
        <v>425.80589999999995</v>
      </c>
      <c r="C9" s="4">
        <f t="shared" si="8"/>
        <v>510.9670799999999</v>
      </c>
      <c r="D9" s="4">
        <f t="shared" si="2"/>
        <v>613.16049599999985</v>
      </c>
      <c r="E9" s="5">
        <f t="shared" si="3"/>
        <v>16476000</v>
      </c>
      <c r="F9" s="10">
        <f t="shared" si="4"/>
        <v>38694</v>
      </c>
      <c r="G9" s="10">
        <f t="shared" si="5"/>
        <v>32245</v>
      </c>
      <c r="H9" s="10">
        <f t="shared" si="6"/>
        <v>26871</v>
      </c>
      <c r="I9" s="4" t="e">
        <f>#REF!</f>
        <v>#REF!</v>
      </c>
      <c r="J9" s="4" t="str">
        <f t="shared" si="7"/>
        <v>15.04.24</v>
      </c>
      <c r="O9">
        <v>0</v>
      </c>
      <c r="P9">
        <f>47.47*10.764</f>
        <v>510.96707999999995</v>
      </c>
      <c r="Q9">
        <f t="shared" ref="Q5:Q12" si="10">P9/1.2</f>
        <v>425.80589999999995</v>
      </c>
      <c r="R9" s="2">
        <v>16476000</v>
      </c>
      <c r="S9" s="8" t="s">
        <v>27</v>
      </c>
      <c r="T9" s="8">
        <v>3</v>
      </c>
    </row>
    <row r="10" spans="1:20" x14ac:dyDescent="0.25">
      <c r="A10" s="4">
        <f t="shared" si="0"/>
        <v>0</v>
      </c>
      <c r="B10" s="4">
        <f t="shared" si="1"/>
        <v>514</v>
      </c>
      <c r="C10" s="4">
        <f t="shared" si="8"/>
        <v>616.79999999999995</v>
      </c>
      <c r="D10" s="4">
        <f t="shared" si="2"/>
        <v>740.16</v>
      </c>
      <c r="E10" s="5">
        <f t="shared" si="3"/>
        <v>17500000</v>
      </c>
      <c r="F10" s="10">
        <f t="shared" si="4"/>
        <v>34047</v>
      </c>
      <c r="G10" s="10">
        <f t="shared" si="5"/>
        <v>28372</v>
      </c>
      <c r="H10" s="10">
        <f t="shared" si="6"/>
        <v>23644</v>
      </c>
      <c r="I10" s="4" t="e">
        <f>#REF!</f>
        <v>#REF!</v>
      </c>
      <c r="J10" s="4">
        <f t="shared" si="7"/>
        <v>0</v>
      </c>
      <c r="O10">
        <v>0</v>
      </c>
      <c r="P10">
        <f t="shared" ref="P2:P12" si="11">O10/1.2</f>
        <v>0</v>
      </c>
      <c r="Q10">
        <v>514</v>
      </c>
      <c r="R10" s="2">
        <v>17500000</v>
      </c>
      <c r="S10" s="8"/>
      <c r="T10" s="8">
        <v>15</v>
      </c>
    </row>
    <row r="11" spans="1:20" x14ac:dyDescent="0.25">
      <c r="A11" s="4">
        <f t="shared" si="0"/>
        <v>0</v>
      </c>
      <c r="B11" s="4">
        <f t="shared" si="1"/>
        <v>514</v>
      </c>
      <c r="C11" s="4">
        <f t="shared" si="8"/>
        <v>616.79999999999995</v>
      </c>
      <c r="D11" s="4">
        <f t="shared" si="2"/>
        <v>740.16</v>
      </c>
      <c r="E11" s="5">
        <f t="shared" si="3"/>
        <v>20600000</v>
      </c>
      <c r="F11" s="15">
        <f t="shared" si="4"/>
        <v>40078</v>
      </c>
      <c r="G11" s="15">
        <f t="shared" si="5"/>
        <v>33398</v>
      </c>
      <c r="H11" s="10">
        <f t="shared" si="6"/>
        <v>27832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v>514</v>
      </c>
      <c r="R11" s="2">
        <v>20600000</v>
      </c>
      <c r="S11" s="8"/>
      <c r="T11" s="8">
        <v>9</v>
      </c>
    </row>
    <row r="12" spans="1:20" x14ac:dyDescent="0.25">
      <c r="A12" s="4">
        <f t="shared" si="0"/>
        <v>0</v>
      </c>
      <c r="B12" s="4">
        <f t="shared" si="1"/>
        <v>351</v>
      </c>
      <c r="C12" s="4">
        <f t="shared" si="8"/>
        <v>421.2</v>
      </c>
      <c r="D12" s="4">
        <f t="shared" si="2"/>
        <v>505.43999999999994</v>
      </c>
      <c r="E12" s="5">
        <f t="shared" si="3"/>
        <v>16500000</v>
      </c>
      <c r="F12" s="10">
        <f t="shared" si="4"/>
        <v>47009</v>
      </c>
      <c r="G12" s="10">
        <f t="shared" si="5"/>
        <v>39174</v>
      </c>
      <c r="H12" s="10">
        <f t="shared" si="6"/>
        <v>32645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v>351</v>
      </c>
      <c r="R12" s="2">
        <v>16500000</v>
      </c>
      <c r="S12" s="8"/>
      <c r="T12" s="8">
        <v>15</v>
      </c>
    </row>
    <row r="13" spans="1:20" x14ac:dyDescent="0.25">
      <c r="A13" s="4">
        <f t="shared" si="0"/>
        <v>0</v>
      </c>
      <c r="B13" s="4">
        <f t="shared" si="1"/>
        <v>500</v>
      </c>
      <c r="C13" s="4">
        <f t="shared" si="8"/>
        <v>600</v>
      </c>
      <c r="D13" s="4">
        <f t="shared" si="2"/>
        <v>720</v>
      </c>
      <c r="E13" s="5">
        <f t="shared" si="3"/>
        <v>16000000</v>
      </c>
      <c r="F13" s="10">
        <f t="shared" si="4"/>
        <v>32000</v>
      </c>
      <c r="G13" s="10">
        <f t="shared" si="5"/>
        <v>26667</v>
      </c>
      <c r="H13" s="10">
        <f t="shared" si="6"/>
        <v>22222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500</v>
      </c>
      <c r="R13" s="2">
        <v>16000000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500</v>
      </c>
      <c r="C14" s="4">
        <f t="shared" si="8"/>
        <v>600</v>
      </c>
      <c r="D14" s="4">
        <f t="shared" ref="D14:D15" si="13">C14*1.2</f>
        <v>720</v>
      </c>
      <c r="E14" s="5">
        <f t="shared" ref="E14:E15" si="14">R14</f>
        <v>18000000</v>
      </c>
      <c r="F14" s="10">
        <f t="shared" ref="F14:F15" si="15">ROUND((E14/B14),0)</f>
        <v>36000</v>
      </c>
      <c r="G14" s="10">
        <f t="shared" ref="G14:G15" si="16">ROUND((E14/C14),0)</f>
        <v>30000</v>
      </c>
      <c r="H14" s="4">
        <f t="shared" ref="H14:H15" si="17">ROUND((E14/D14),0)</f>
        <v>25000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v>500</v>
      </c>
      <c r="R14" s="2">
        <v>18000000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ref="Q14:Q15" si="20">P15/1.2</f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459</v>
      </c>
    </row>
    <row r="19" spans="7:24" x14ac:dyDescent="0.25">
      <c r="H19" t="s">
        <v>15</v>
      </c>
      <c r="I19">
        <v>551</v>
      </c>
    </row>
    <row r="20" spans="7:24" x14ac:dyDescent="0.25">
      <c r="H20" t="s">
        <v>24</v>
      </c>
      <c r="I20">
        <v>35000</v>
      </c>
    </row>
    <row r="21" spans="7:24" x14ac:dyDescent="0.25">
      <c r="H21" t="s">
        <v>16</v>
      </c>
      <c r="I21">
        <f>I20*I18</f>
        <v>16065000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"/>
  <sheetViews>
    <sheetView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FD56-E307-48A4-AB82-764EA6739B3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2024-12-14T08:38:43Z</dcterms:modified>
</cp:coreProperties>
</file>