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Dnyaneshwar Jadhav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D31" i="23" l="1"/>
  <c r="D30" i="23"/>
  <c r="G16" i="40" l="1"/>
  <c r="G14" i="40"/>
  <c r="G13" i="40"/>
  <c r="G12" i="40"/>
  <c r="D29" i="23" l="1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38" i="23"/>
  <c r="C39" i="23" s="1"/>
  <c r="C25" i="23"/>
  <c r="C21" i="23"/>
  <c r="C40" i="23" l="1"/>
  <c r="B39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<sst xmlns="http://schemas.openxmlformats.org/spreadsheetml/2006/main" count="134" uniqueCount="104">
  <si>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</si>
  <si>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</si>
  <si>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</si>
  <si>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</si>
  <si>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</si>
  <si>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</si>
  <si>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</si>
  <si>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</si>
  <si>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</si>
  <si>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</si>
  <si>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</si>
  <si>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</si>
  <si>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</si>
  <si>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</si>
  <si>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</si>
  <si>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</si>
  <si>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</si>
  <si>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</si>
  <si>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</si>
  <si>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</si>
  <si>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</si>
  <si>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</si>
  <si>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</si>
  <si>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</si>
  <si>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</si>
  <si>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</si>
  <si>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</si>
  <si>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</si>
  <si>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</si>
  <si>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</si>
  <si>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</si>
  <si>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</si>
  <si>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</si>
  <si>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</si>
  <si>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</si>
  <si>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</si>
  <si>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</si>
  <si>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</si>
  <si>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</si>
  <si>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</si>
  <si>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</si>
  <si>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</si>
  <si>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</si>
  <si>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</si>
  <si>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</si>
  <si>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</si>
  <si>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</si>
  <si>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</si>
  <si>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</si>
  <si>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</si>
  <si>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</si>
  <si>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</si>
  <si>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</si>
  <si>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</si>
  <si>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</si>
  <si>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</si>
  <si>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</si>
  <si>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</si>
  <si>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</si>
  <si>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</si>
  <si>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</si>
  <si>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</si>
  <si>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</si>
  <si>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</si>
  <si>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</si>
  <si>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</si>
  <si>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</si>
  <si>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</si>
  <si>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</si>
  <si>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</si>
  <si>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</si>
  <si>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</si>
  <si>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</si>
  <si>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</si>
  <si>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</si>
  <si>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</si>
  <si>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</si>
  <si>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</si>
  <si>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</si>
  <si>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</si>
  <si>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</si>
  <si>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</si>
  <si>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</si>
  <si>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</si>
  <si>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</si>
  <si>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</si>
  <si>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</si>
  <si>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</si>
  <si>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</si>
  <si>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</si>
  <si>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</si>
  <si>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</si>
  <si>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</si>
  <si>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</si>
  <si>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</si>
  <si>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</si>
  <si>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</si>
  <si>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</si>
  <si>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</si>
  <si>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</si>
  <si>
    <t>POP</t>
  </si>
  <si>
    <t>FURNITURE</t>
  </si>
  <si>
    <t>Kitchen Trolly &amp; Other</t>
  </si>
  <si>
    <t xml:space="preserve">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</si>
</sst>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9" fontId="0" fillId="0" borderId="4" xfId="0" applyNumberFormat="1" applyBorder="1"/>
    <xf numFmtId="1" fontId="0" fillId="0" borderId="0" xfId="0" applyNumberFormat="1" applyFont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8</xdr:col>
      <xdr:colOff>294675</xdr:colOff>
      <xdr:row>27</xdr:row>
      <xdr:rowOff>123186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52400"/>
          <a:ext cx="4800000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57235</v>
      </c>
      <c r="F2" s="71"/>
      <c r="G2" s="123" t="s">
        <v>76</v>
      </c>
      <c r="H2" s="124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55200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55200</v>
      </c>
      <c r="D5" s="56" t="s">
        <v>61</v>
      </c>
      <c r="E5" s="57">
        <f>ROUND(C5/10.764,0)</f>
        <v>5128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26000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29200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0.16</v>
      </c>
      <c r="D8" s="98">
        <f>1-C8</f>
        <v>0.84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24528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50528</v>
      </c>
      <c r="D10" s="56" t="s">
        <v>61</v>
      </c>
      <c r="E10" s="57">
        <f>ROUND(C10/10.764,0)</f>
        <v>4694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44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1437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2874000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6745278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22" zoomScaleNormal="100" workbookViewId="0">
      <selection activeCell="G34" sqref="G34"/>
    </sheetView>
  </sheetViews>
  <sheetFormatPr defaultRowHeight="15"/>
  <cols>
    <col min="1" max="1" width="21.7109375" bestFit="1" customWidth="1"/>
    <col min="2" max="2" width="24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7300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16</v>
      </c>
      <c r="D7" s="24"/>
      <c r="F7" s="74"/>
      <c r="G7" s="74"/>
    </row>
    <row r="8" spans="1:9">
      <c r="A8" s="15" t="s">
        <v>18</v>
      </c>
      <c r="B8" s="23"/>
      <c r="C8" s="24">
        <v>44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24</v>
      </c>
      <c r="D10" s="24"/>
      <c r="F10" s="74"/>
      <c r="G10" s="74"/>
    </row>
    <row r="11" spans="1:9">
      <c r="A11" s="15"/>
      <c r="B11" s="25"/>
      <c r="C11" s="26">
        <f>C10%</f>
        <v>0.24</v>
      </c>
      <c r="D11" s="26"/>
      <c r="F11" s="74"/>
      <c r="G11" s="74"/>
    </row>
    <row r="12" spans="1:9">
      <c r="A12" s="15" t="s">
        <v>21</v>
      </c>
      <c r="B12" s="18"/>
      <c r="C12" s="19">
        <f>C6*C11</f>
        <v>480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1520</v>
      </c>
      <c r="D13" s="22"/>
      <c r="F13" s="74"/>
      <c r="G13" s="74"/>
    </row>
    <row r="14" spans="1:9">
      <c r="A14" s="15" t="s">
        <v>15</v>
      </c>
      <c r="B14" s="18"/>
      <c r="C14" s="19">
        <f>C5</f>
        <v>5300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6820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98</v>
      </c>
      <c r="B18" s="7"/>
      <c r="C18" s="72">
        <v>1340</v>
      </c>
      <c r="D18" s="72"/>
      <c r="E18" s="73"/>
      <c r="F18" s="74"/>
      <c r="G18" s="74"/>
    </row>
    <row r="19" spans="1:8">
      <c r="A19" s="15"/>
      <c r="B19" s="6"/>
      <c r="C19" s="29">
        <f>C18*C16</f>
        <v>9138800</v>
      </c>
      <c r="D19" s="74" t="s">
        <v>68</v>
      </c>
      <c r="E19" s="29"/>
      <c r="F19" s="74"/>
      <c r="G19" s="74"/>
    </row>
    <row r="20" spans="1:8">
      <c r="A20" s="120"/>
      <c r="B20" s="118">
        <f>C20*0.8</f>
        <v>6579936</v>
      </c>
      <c r="C20" s="30">
        <f>C19*90%</f>
        <v>8224920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7311040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2680000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19039.166666666668</v>
      </c>
      <c r="D25" s="30"/>
    </row>
    <row r="26" spans="1:8">
      <c r="C26" s="30"/>
      <c r="D26" s="30"/>
    </row>
    <row r="27" spans="1:8">
      <c r="C27" s="30"/>
      <c r="D27" s="30"/>
      <c r="E27" s="71"/>
    </row>
    <row r="28" spans="1:8">
      <c r="C28"/>
      <c r="D28" s="117"/>
    </row>
    <row r="29" spans="1:8">
      <c r="C29">
        <v>124.46</v>
      </c>
      <c r="D29" s="119">
        <f>C29*10.764</f>
        <v>1339.6874399999999</v>
      </c>
      <c r="E29" s="117">
        <f>D29/1.35</f>
        <v>992.36106666666649</v>
      </c>
    </row>
    <row r="30" spans="1:8">
      <c r="C30" s="16">
        <v>9</v>
      </c>
      <c r="D30" s="119">
        <f>C30*10.764</f>
        <v>96.875999999999991</v>
      </c>
      <c r="E30" s="117"/>
    </row>
    <row r="31" spans="1:8">
      <c r="C31"/>
      <c r="D31" s="121">
        <f>SUM(D29:D30)</f>
        <v>1436.5634399999999</v>
      </c>
      <c r="E31" s="117"/>
    </row>
    <row r="32" spans="1:8">
      <c r="C32"/>
      <c r="D32" s="117"/>
    </row>
    <row r="33" spans="1:5">
      <c r="C33"/>
      <c r="D33" s="117"/>
    </row>
    <row r="34" spans="1:5">
      <c r="B34" t="s">
        <v>100</v>
      </c>
      <c r="C34">
        <v>200000</v>
      </c>
      <c r="D34" s="117"/>
      <c r="E34" s="117"/>
    </row>
    <row r="35" spans="1:5">
      <c r="B35" t="s">
        <v>101</v>
      </c>
      <c r="C35">
        <v>200000</v>
      </c>
      <c r="D35" s="119"/>
    </row>
    <row r="36" spans="1:5">
      <c r="B36" t="s">
        <v>102</v>
      </c>
      <c r="C36">
        <v>100000</v>
      </c>
      <c r="D36"/>
    </row>
    <row r="37" spans="1:5">
      <c r="B37" t="s">
        <v>103</v>
      </c>
      <c r="C37">
        <v>300000</v>
      </c>
      <c r="D37"/>
    </row>
    <row r="38" spans="1:5">
      <c r="B38" s="6"/>
      <c r="C38" s="122">
        <f>C19+C34+C35+C36+C37</f>
        <v>9938800</v>
      </c>
      <c r="D38"/>
    </row>
    <row r="39" spans="1:5">
      <c r="B39" s="122">
        <f>C39*0.8</f>
        <v>7553488</v>
      </c>
      <c r="C39" s="122">
        <f>C38*0.95</f>
        <v>9441860</v>
      </c>
      <c r="D39"/>
    </row>
    <row r="40" spans="1:5">
      <c r="B40" s="6"/>
      <c r="C40" s="122">
        <f>C38*0.8</f>
        <v>7951040</v>
      </c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L16" sqref="L16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M11" sqref="M11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15" zoomScaleNormal="115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2024-12-11T13:47:31Z</dcterms:modified>
</cp:coreProperties>
</file>