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Vikhroli Parkside\Shashikant Shankar Jagdale\"/>
    </mc:Choice>
  </mc:AlternateContent>
  <xr:revisionPtr revIDLastSave="0" documentId="13_ncr:1_{95334CB4-C556-445D-BC12-DB8066EFC1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V16" i="4" l="1"/>
  <c r="U16" i="4"/>
  <c r="G33" i="4" l="1"/>
  <c r="G34" i="4" s="1"/>
  <c r="Q17" i="4" l="1"/>
  <c r="P17" i="4"/>
  <c r="B17" i="4" s="1"/>
  <c r="C17" i="4" s="1"/>
  <c r="D17" i="4" s="1"/>
  <c r="J17" i="4"/>
  <c r="I17" i="4"/>
  <c r="E17" i="4"/>
  <c r="A17" i="4"/>
  <c r="P16" i="4"/>
  <c r="Q16" i="4"/>
  <c r="J16" i="4"/>
  <c r="I16" i="4"/>
  <c r="E16" i="4"/>
  <c r="B16" i="4"/>
  <c r="C16" i="4" s="1"/>
  <c r="D16" i="4" s="1"/>
  <c r="A16" i="4"/>
  <c r="Q15" i="4"/>
  <c r="P15" i="4"/>
  <c r="U9" i="4"/>
  <c r="N32" i="4"/>
  <c r="N31" i="4"/>
  <c r="N30" i="4"/>
  <c r="N29" i="4"/>
  <c r="N28" i="4"/>
  <c r="N27" i="4"/>
  <c r="N26" i="4"/>
  <c r="N25" i="4"/>
  <c r="N24" i="4"/>
  <c r="N23" i="4"/>
  <c r="H17" i="4" l="1"/>
  <c r="F17" i="4"/>
  <c r="G17" i="4"/>
  <c r="H16" i="4"/>
  <c r="F16" i="4"/>
  <c r="G16" i="4"/>
  <c r="Q10" i="4"/>
  <c r="P9" i="4"/>
  <c r="P8" i="4"/>
  <c r="Q7" i="4"/>
  <c r="Q6" i="4"/>
  <c r="P5" i="4"/>
  <c r="P4" i="4"/>
  <c r="H20" i="4"/>
  <c r="G22" i="4" l="1"/>
  <c r="Q3" i="4"/>
  <c r="Q12" i="4" l="1"/>
  <c r="Q11" i="4"/>
  <c r="Q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<sst xmlns="http://schemas.openxmlformats.org/spreadsheetml/2006/main" count="29" uniqueCount="26">
  <si>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</si>
  <si>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</si>
  <si>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</si>
  <si>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</si>
  <si>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</si>
  <si>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</si>
  <si>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</si>
  <si>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</si>
  <si>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</si>
  <si>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</si>
  <si>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</si>
  <si>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</si>
  <si>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</si>
  <si>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</si>
  <si>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</si>
  <si>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</si>
  <si>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Flat No. 101, 1st Floor, Wing - A, Ashish Co-Op. Hsg. Soc. Ltd.,, Amrut Nagar, Village - Ghatkopar , Taluka - Kurla, District - Mumbai Suburban, Ghatkopar (West)</t>
  </si>
  <si>
    <t>28.05.24</t>
  </si>
  <si>
    <t>29.12.23</t>
  </si>
  <si>
    <t>previous report - 2021</t>
  </si>
  <si>
    <t>22.11.23</t>
  </si>
  <si>
    <t>mca</t>
  </si>
  <si>
    <t>ls - 1.25 to 1.35 cr</t>
  </si>
  <si>
    <t>10.05.24</t>
  </si>
  <si>
    <t>04.04.24</t>
  </si>
  <si>
    <t>oc - 1985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</si>
</sst>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1000125</xdr:colOff>
      <xdr:row>24</xdr:row>
      <xdr:rowOff>19050</xdr:rowOff>
    </xdr:from>
    <xdr:to>
      <xdr:col>31</xdr:col>
      <xdr:colOff>601271</xdr:colOff>
      <xdr:row>48</xdr:row>
      <xdr:rowOff>181636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C0FCD-CFD7-46A9-818C-E0E86FE4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0" y="5162550"/>
          <a:ext cx="8573696" cy="47345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72DD2-CC74-461A-B01C-77A0C5E3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1C073-29DF-46FE-A888-3120F5F4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57D02-4819-4C5F-ABA4-2B8C7BB8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3F93A-95FF-4165-AFC7-937BDED3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35873-8828-40B6-8294-0C7F4D95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5</xdr:row>
      <xdr:rowOff>142875</xdr:rowOff>
    </xdr:from>
    <xdr:to>
      <xdr:col>13</xdr:col>
      <xdr:colOff>228600</xdr:colOff>
      <xdr:row>53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589F8-1A80-4A82-B28A-223942F0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1095375"/>
          <a:ext cx="7553325" cy="9067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1C0883-2E31-4FEF-B12F-E4CB168E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7820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FA0941-04DD-42FF-B2E6-57D5F40EC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FF93CD-289D-4EA0-AF22-A9BDBA30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3E8A05-90C3-400D-BE1C-CB6E38731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2F1256-937F-4080-AD22-A8A3BF26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BFE19A-6874-43B3-ADEB-FB4131EA8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58349</xdr:colOff>
      <xdr:row>52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468846-7B95-42A0-939D-345EDDCA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9274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EA09D-B93B-4061-957D-3B94247CF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6796EE-A447-4D27-93AE-E971725B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D617C4-ABC7-4ECF-BD9E-F35A2118B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625</v>
      </c>
      <c r="C2" s="4">
        <f>B2*1.2</f>
        <v>750</v>
      </c>
      <c r="D2" s="4">
        <f t="shared" ref="D2:D13" si="2">C2*1.2</f>
        <v>900</v>
      </c>
      <c r="E2" s="5">
        <f t="shared" ref="E2:E13" si="3">R2</f>
        <v>13800000</v>
      </c>
      <c r="F2" s="10">
        <f t="shared" ref="F2:F13" si="4">ROUND((E2/B2),0)</f>
        <v>22080</v>
      </c>
      <c r="G2" s="10">
        <f t="shared" ref="G2:G13" si="5">ROUND((E2/C2),0)</f>
        <v>18400</v>
      </c>
      <c r="H2" s="10">
        <f t="shared" ref="H2:H13" si="6">ROUND((E2/D2),0)</f>
        <v>15333</v>
      </c>
      <c r="I2" s="4" t="e">
        <f>#REF!</f>
        <v>#REF!</v>
      </c>
      <c r="J2" s="4">
        <f t="shared" ref="J2:J13" si="7">S2</f>
        <v>0</v>
      </c>
      <c r="O2">
        <v>0</v>
      </c>
      <c r="P2">
        <v>750</v>
      </c>
      <c r="Q2">
        <f t="shared" ref="Q2:Q12" si="8">P2/1.2</f>
        <v>625</v>
      </c>
      <c r="R2" s="2">
        <v>13800000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470</v>
      </c>
      <c r="C3" s="4">
        <f t="shared" ref="C3:C15" si="9">B3*1.2</f>
        <v>564</v>
      </c>
      <c r="D3" s="4">
        <f t="shared" si="2"/>
        <v>676.8</v>
      </c>
      <c r="E3" s="5">
        <f t="shared" si="3"/>
        <v>7500000</v>
      </c>
      <c r="F3" s="10">
        <f t="shared" si="4"/>
        <v>15957</v>
      </c>
      <c r="G3" s="10">
        <f t="shared" si="5"/>
        <v>13298</v>
      </c>
      <c r="H3" s="10">
        <f t="shared" si="6"/>
        <v>11082</v>
      </c>
      <c r="I3" s="4" t="e">
        <f>#REF!</f>
        <v>#REF!</v>
      </c>
      <c r="J3" s="4">
        <f t="shared" si="7"/>
        <v>0</v>
      </c>
      <c r="O3">
        <v>0</v>
      </c>
      <c r="P3">
        <v>564</v>
      </c>
      <c r="Q3">
        <f t="shared" si="8"/>
        <v>470</v>
      </c>
      <c r="R3" s="2">
        <v>7500000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575</v>
      </c>
      <c r="C4" s="4">
        <f t="shared" si="9"/>
        <v>690</v>
      </c>
      <c r="D4" s="4">
        <f t="shared" si="2"/>
        <v>828</v>
      </c>
      <c r="E4" s="5">
        <f t="shared" si="3"/>
        <v>12500000</v>
      </c>
      <c r="F4" s="10">
        <f t="shared" si="4"/>
        <v>21739</v>
      </c>
      <c r="G4" s="10">
        <f t="shared" si="5"/>
        <v>18116</v>
      </c>
      <c r="H4" s="10">
        <f t="shared" si="6"/>
        <v>15097</v>
      </c>
      <c r="I4" s="4" t="e">
        <f>#REF!</f>
        <v>#REF!</v>
      </c>
      <c r="J4" s="4">
        <f t="shared" si="7"/>
        <v>0</v>
      </c>
      <c r="O4">
        <v>0</v>
      </c>
      <c r="P4">
        <f t="shared" ref="P4:P9" si="10">O4/1.2</f>
        <v>0</v>
      </c>
      <c r="Q4">
        <v>575</v>
      </c>
      <c r="R4" s="2">
        <v>12500000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8000000</v>
      </c>
      <c r="F5" s="10">
        <f t="shared" si="4"/>
        <v>16000</v>
      </c>
      <c r="G5" s="10">
        <f t="shared" si="5"/>
        <v>13333</v>
      </c>
      <c r="H5" s="10">
        <f t="shared" si="6"/>
        <v>11111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500</v>
      </c>
      <c r="R5" s="2">
        <v>8000000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387.5</v>
      </c>
      <c r="C6" s="4">
        <f t="shared" si="9"/>
        <v>465</v>
      </c>
      <c r="D6" s="4">
        <f t="shared" si="2"/>
        <v>558</v>
      </c>
      <c r="E6" s="5">
        <f t="shared" si="3"/>
        <v>11000000</v>
      </c>
      <c r="F6" s="10">
        <f t="shared" si="4"/>
        <v>28387</v>
      </c>
      <c r="G6" s="10">
        <f t="shared" si="5"/>
        <v>23656</v>
      </c>
      <c r="H6" s="10">
        <f t="shared" si="6"/>
        <v>19713</v>
      </c>
      <c r="I6" s="4" t="e">
        <f>#REF!</f>
        <v>#REF!</v>
      </c>
      <c r="J6" s="4">
        <f t="shared" si="7"/>
        <v>0</v>
      </c>
      <c r="O6">
        <v>0</v>
      </c>
      <c r="P6">
        <v>465</v>
      </c>
      <c r="Q6">
        <f t="shared" ref="Q6:Q10" si="11">P6/1.2</f>
        <v>387.5</v>
      </c>
      <c r="R6" s="2">
        <v>11000000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5">
        <f t="shared" si="3"/>
        <v>9500000</v>
      </c>
      <c r="F7" s="10">
        <f t="shared" si="4"/>
        <v>25333</v>
      </c>
      <c r="G7" s="15">
        <f t="shared" si="5"/>
        <v>21111</v>
      </c>
      <c r="H7" s="10">
        <f t="shared" si="6"/>
        <v>17593</v>
      </c>
      <c r="I7" s="4" t="e">
        <f>#REF!</f>
        <v>#REF!</v>
      </c>
      <c r="J7" s="4">
        <f t="shared" si="7"/>
        <v>0</v>
      </c>
      <c r="O7">
        <v>0</v>
      </c>
      <c r="P7">
        <v>450</v>
      </c>
      <c r="Q7">
        <f t="shared" si="11"/>
        <v>375</v>
      </c>
      <c r="R7" s="2">
        <v>9500000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515</v>
      </c>
      <c r="C8" s="4">
        <f t="shared" si="9"/>
        <v>618</v>
      </c>
      <c r="D8" s="4">
        <f t="shared" si="2"/>
        <v>741.6</v>
      </c>
      <c r="E8" s="5">
        <f t="shared" si="3"/>
        <v>8000000</v>
      </c>
      <c r="F8" s="10">
        <f t="shared" si="4"/>
        <v>15534</v>
      </c>
      <c r="G8" s="10">
        <f t="shared" si="5"/>
        <v>12945</v>
      </c>
      <c r="H8" s="10">
        <f t="shared" si="6"/>
        <v>10787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515</v>
      </c>
      <c r="R8" s="2">
        <v>8000000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905</v>
      </c>
      <c r="C9" s="4">
        <f t="shared" si="9"/>
        <v>1086</v>
      </c>
      <c r="D9" s="4">
        <f t="shared" si="2"/>
        <v>1303.2</v>
      </c>
      <c r="E9" s="5">
        <f t="shared" si="3"/>
        <v>12600000</v>
      </c>
      <c r="F9" s="10">
        <f t="shared" si="4"/>
        <v>13923</v>
      </c>
      <c r="G9" s="10">
        <f t="shared" si="5"/>
        <v>11602</v>
      </c>
      <c r="H9" s="10">
        <f t="shared" si="6"/>
        <v>9669</v>
      </c>
      <c r="I9" s="4" t="e">
        <f>#REF!</f>
        <v>#REF!</v>
      </c>
      <c r="J9" s="4" t="str">
        <f t="shared" si="7"/>
        <v>28.05.24</v>
      </c>
      <c r="O9">
        <v>0</v>
      </c>
      <c r="P9">
        <f t="shared" si="10"/>
        <v>0</v>
      </c>
      <c r="Q9">
        <v>905</v>
      </c>
      <c r="R9" s="2">
        <v>12600000</v>
      </c>
      <c r="S9" s="8" t="s">
        <v>17</v>
      </c>
      <c r="T9" s="8"/>
      <c r="U9">
        <f>G9*1.2</f>
        <v>13922.4</v>
      </c>
    </row>
    <row r="10" spans="1:22" x14ac:dyDescent="0.25">
      <c r="A10" s="4">
        <f t="shared" si="0"/>
        <v>0</v>
      </c>
      <c r="B10" s="4">
        <f t="shared" si="1"/>
        <v>850</v>
      </c>
      <c r="C10" s="4">
        <f t="shared" si="9"/>
        <v>1020</v>
      </c>
      <c r="D10" s="4">
        <f t="shared" si="2"/>
        <v>1224</v>
      </c>
      <c r="E10" s="5">
        <f t="shared" si="3"/>
        <v>12000000</v>
      </c>
      <c r="F10" s="10">
        <f t="shared" si="4"/>
        <v>14118</v>
      </c>
      <c r="G10" s="10">
        <f t="shared" si="5"/>
        <v>11765</v>
      </c>
      <c r="H10" s="10">
        <f t="shared" si="6"/>
        <v>9804</v>
      </c>
      <c r="I10" s="4" t="e">
        <f>#REF!</f>
        <v>#REF!</v>
      </c>
      <c r="J10" s="4" t="str">
        <f t="shared" si="7"/>
        <v>29.12.23</v>
      </c>
      <c r="O10">
        <v>0</v>
      </c>
      <c r="P10">
        <v>1020</v>
      </c>
      <c r="Q10">
        <f t="shared" si="11"/>
        <v>850</v>
      </c>
      <c r="R10" s="2">
        <v>12000000</v>
      </c>
      <c r="S10" s="8" t="s">
        <v>18</v>
      </c>
      <c r="T10" s="8"/>
    </row>
    <row r="11" spans="1:22" x14ac:dyDescent="0.25">
      <c r="A11" s="4">
        <f t="shared" si="0"/>
        <v>0</v>
      </c>
      <c r="B11" s="4">
        <f t="shared" si="1"/>
        <v>850</v>
      </c>
      <c r="C11" s="4">
        <f t="shared" si="9"/>
        <v>1020</v>
      </c>
      <c r="D11" s="4">
        <f t="shared" si="2"/>
        <v>1224</v>
      </c>
      <c r="E11" s="5">
        <f t="shared" si="3"/>
        <v>19000000</v>
      </c>
      <c r="F11" s="10">
        <f t="shared" si="4"/>
        <v>22353</v>
      </c>
      <c r="G11" s="10">
        <f t="shared" si="5"/>
        <v>18627</v>
      </c>
      <c r="H11" s="10">
        <f t="shared" si="6"/>
        <v>15523</v>
      </c>
      <c r="I11" s="4" t="e">
        <f>#REF!</f>
        <v>#REF!</v>
      </c>
      <c r="J11" s="4">
        <f t="shared" si="7"/>
        <v>0</v>
      </c>
      <c r="O11">
        <v>0</v>
      </c>
      <c r="P11">
        <v>1020</v>
      </c>
      <c r="Q11">
        <f t="shared" si="8"/>
        <v>850</v>
      </c>
      <c r="R11" s="2">
        <v>19000000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583.33333333333337</v>
      </c>
      <c r="C12" s="4">
        <f t="shared" si="9"/>
        <v>700</v>
      </c>
      <c r="D12" s="4">
        <f t="shared" si="2"/>
        <v>840</v>
      </c>
      <c r="E12" s="5">
        <f t="shared" si="3"/>
        <v>15000000</v>
      </c>
      <c r="F12" s="10">
        <f t="shared" si="4"/>
        <v>25714</v>
      </c>
      <c r="G12" s="15">
        <f t="shared" si="5"/>
        <v>21429</v>
      </c>
      <c r="H12" s="10">
        <f t="shared" si="6"/>
        <v>17857</v>
      </c>
      <c r="I12" s="4" t="e">
        <f>#REF!</f>
        <v>#REF!</v>
      </c>
      <c r="J12" s="4">
        <f t="shared" si="7"/>
        <v>0</v>
      </c>
      <c r="O12">
        <v>0</v>
      </c>
      <c r="P12">
        <v>700</v>
      </c>
      <c r="Q12">
        <f t="shared" si="8"/>
        <v>583.33333333333337</v>
      </c>
      <c r="R12" s="2">
        <v>15000000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1000</v>
      </c>
      <c r="C13" s="4">
        <f t="shared" si="9"/>
        <v>1200</v>
      </c>
      <c r="D13" s="4">
        <f t="shared" si="2"/>
        <v>1440</v>
      </c>
      <c r="E13" s="5">
        <f t="shared" si="3"/>
        <v>27500000</v>
      </c>
      <c r="F13" s="10">
        <f t="shared" si="4"/>
        <v>27500</v>
      </c>
      <c r="G13" s="10">
        <f t="shared" si="5"/>
        <v>22917</v>
      </c>
      <c r="H13" s="10">
        <f t="shared" si="6"/>
        <v>19097</v>
      </c>
      <c r="I13" s="4" t="e">
        <f>#REF!</f>
        <v>#REF!</v>
      </c>
      <c r="J13" s="4">
        <f t="shared" si="7"/>
        <v>0</v>
      </c>
      <c r="O13">
        <v>0</v>
      </c>
      <c r="P13">
        <v>1200</v>
      </c>
      <c r="Q13">
        <f t="shared" ref="Q13" si="12">P13/1.2</f>
        <v>1000</v>
      </c>
      <c r="R13" s="2">
        <v>27500000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810</v>
      </c>
      <c r="C14" s="4">
        <f t="shared" si="9"/>
        <v>972</v>
      </c>
      <c r="D14" s="4">
        <f t="shared" ref="D14:D15" si="13">C14*1.2</f>
        <v>1166.3999999999999</v>
      </c>
      <c r="E14" s="5">
        <f t="shared" ref="E14:E15" si="14">R14</f>
        <v>10800000</v>
      </c>
      <c r="F14" s="10">
        <f t="shared" ref="F14:F15" si="15">ROUND((E14/B14),0)</f>
        <v>13333</v>
      </c>
      <c r="G14" s="10">
        <f t="shared" ref="G14:G15" si="16">ROUND((E14/C14),0)</f>
        <v>11111</v>
      </c>
      <c r="H14" s="4">
        <f t="shared" ref="H14:H15" si="17">ROUND((E14/D14),0)</f>
        <v>9259</v>
      </c>
      <c r="I14" s="4" t="e">
        <f>#REF!</f>
        <v>#REF!</v>
      </c>
      <c r="J14" s="4" t="str">
        <f t="shared" ref="J14:J15" si="18">S14</f>
        <v>22.11.23</v>
      </c>
      <c r="O14">
        <v>0</v>
      </c>
      <c r="P14">
        <f t="shared" ref="P14:P17" si="19">O14/1.2</f>
        <v>0</v>
      </c>
      <c r="Q14">
        <v>810</v>
      </c>
      <c r="R14" s="2">
        <v>10800000</v>
      </c>
      <c r="S14" s="8" t="s">
        <v>20</v>
      </c>
      <c r="T14" s="8"/>
    </row>
    <row r="15" spans="1:22" x14ac:dyDescent="0.25">
      <c r="A15" s="4">
        <f t="shared" si="0"/>
        <v>0</v>
      </c>
      <c r="B15" s="4">
        <f t="shared" si="1"/>
        <v>430.56000000000006</v>
      </c>
      <c r="C15" s="4">
        <f t="shared" si="9"/>
        <v>516.67200000000003</v>
      </c>
      <c r="D15" s="4">
        <f t="shared" si="13"/>
        <v>620.00639999999999</v>
      </c>
      <c r="E15" s="5">
        <f t="shared" si="14"/>
        <v>7000000</v>
      </c>
      <c r="F15" s="10">
        <f t="shared" si="15"/>
        <v>16258</v>
      </c>
      <c r="G15" s="10">
        <f t="shared" si="16"/>
        <v>13548</v>
      </c>
      <c r="H15" s="4">
        <f t="shared" si="17"/>
        <v>11290</v>
      </c>
      <c r="I15" s="4" t="e">
        <f>#REF!</f>
        <v>#REF!</v>
      </c>
      <c r="J15" s="4">
        <f t="shared" si="18"/>
        <v>0</v>
      </c>
      <c r="O15">
        <v>0</v>
      </c>
      <c r="P15">
        <f>48*10.764</f>
        <v>516.67200000000003</v>
      </c>
      <c r="Q15">
        <f>P15/1.2</f>
        <v>430.56000000000006</v>
      </c>
      <c r="R15" s="2">
        <v>7000000</v>
      </c>
      <c r="S15" s="8"/>
      <c r="T15" s="8"/>
    </row>
    <row r="16" spans="1:22" x14ac:dyDescent="0.25">
      <c r="A16" s="4">
        <f t="shared" ref="A16" si="20">N16</f>
        <v>0</v>
      </c>
      <c r="B16" s="4">
        <f t="shared" ref="B16" si="21">Q16</f>
        <v>430.56000000000006</v>
      </c>
      <c r="C16" s="4">
        <f t="shared" ref="C16" si="22">B16*1.2</f>
        <v>516.67200000000003</v>
      </c>
      <c r="D16" s="4">
        <f t="shared" ref="D16" si="23">C16*1.2</f>
        <v>620.00639999999999</v>
      </c>
      <c r="E16" s="5">
        <f t="shared" ref="E16" si="24">R16</f>
        <v>9400000</v>
      </c>
      <c r="F16" s="10">
        <f t="shared" ref="F16" si="25">ROUND((E16/B16),0)</f>
        <v>21832</v>
      </c>
      <c r="G16" s="15">
        <f t="shared" ref="G16" si="26">ROUND((E16/C16),0)</f>
        <v>18193</v>
      </c>
      <c r="H16" s="4">
        <f t="shared" ref="H16" si="27">ROUND((E16/D16),0)</f>
        <v>15161</v>
      </c>
      <c r="I16" s="4" t="e">
        <f>#REF!</f>
        <v>#REF!</v>
      </c>
      <c r="J16" s="4" t="str">
        <f t="shared" ref="J16" si="28">S16</f>
        <v>10.05.24</v>
      </c>
      <c r="O16">
        <v>0</v>
      </c>
      <c r="P16">
        <f>48*10.764</f>
        <v>516.67200000000003</v>
      </c>
      <c r="Q16">
        <f>P16/1.2</f>
        <v>430.56000000000006</v>
      </c>
      <c r="R16" s="2">
        <v>9400000</v>
      </c>
      <c r="S16" s="8" t="s">
        <v>23</v>
      </c>
      <c r="T16" s="8"/>
      <c r="U16" s="2">
        <f>R16+470000+30000</f>
        <v>9900000</v>
      </c>
      <c r="V16">
        <f>U16/P16</f>
        <v>19161.092530657748</v>
      </c>
    </row>
    <row r="17" spans="1:24" x14ac:dyDescent="0.25">
      <c r="A17" s="4">
        <f t="shared" ref="A17" si="29">N17</f>
        <v>0</v>
      </c>
      <c r="B17" s="4">
        <f t="shared" ref="B17" si="30">Q17</f>
        <v>637.76699999999994</v>
      </c>
      <c r="C17" s="4">
        <f t="shared" ref="C17" si="31">B17*1.2</f>
        <v>765.32039999999995</v>
      </c>
      <c r="D17" s="4">
        <f t="shared" ref="D17" si="32">C17*1.2</f>
        <v>918.38447999999994</v>
      </c>
      <c r="E17" s="5">
        <f t="shared" ref="E17" si="33">R17</f>
        <v>12500000</v>
      </c>
      <c r="F17" s="10">
        <f t="shared" ref="F17" si="34">ROUND((E17/B17),0)</f>
        <v>19600</v>
      </c>
      <c r="G17" s="10">
        <f t="shared" ref="G17" si="35">ROUND((E17/C17),0)</f>
        <v>16333</v>
      </c>
      <c r="H17" s="4">
        <f t="shared" ref="H17" si="36">ROUND((E17/D17),0)</f>
        <v>13611</v>
      </c>
      <c r="I17" s="4" t="e">
        <f>#REF!</f>
        <v>#REF!</v>
      </c>
      <c r="J17" s="4" t="str">
        <f t="shared" ref="J17" si="37">S17</f>
        <v>04.04.24</v>
      </c>
      <c r="O17">
        <v>0</v>
      </c>
      <c r="P17">
        <f t="shared" si="19"/>
        <v>0</v>
      </c>
      <c r="Q17">
        <f>59.25*10.764</f>
        <v>637.76699999999994</v>
      </c>
      <c r="R17" s="2">
        <v>12500000</v>
      </c>
      <c r="S17" s="8" t="s">
        <v>24</v>
      </c>
      <c r="T17" s="8"/>
    </row>
    <row r="18" spans="1:24" x14ac:dyDescent="0.25">
      <c r="F18" s="7" t="s">
        <v>16</v>
      </c>
    </row>
    <row r="20" spans="1:24" x14ac:dyDescent="0.25">
      <c r="F20" s="7" t="s">
        <v>13</v>
      </c>
      <c r="G20">
        <v>630</v>
      </c>
      <c r="H20">
        <f>58.55*10.764</f>
        <v>630.23219999999992</v>
      </c>
    </row>
    <row r="21" spans="1:24" x14ac:dyDescent="0.25">
      <c r="F21" s="7" t="s">
        <v>14</v>
      </c>
      <c r="G21">
        <v>16800</v>
      </c>
    </row>
    <row r="22" spans="1:24" x14ac:dyDescent="0.25">
      <c r="F22" s="7" t="s">
        <v>15</v>
      </c>
      <c r="G22" s="6">
        <f>G21*G20</f>
        <v>10584000</v>
      </c>
      <c r="H22" s="6"/>
      <c r="I22" t="s">
        <v>21</v>
      </c>
    </row>
    <row r="23" spans="1:24" x14ac:dyDescent="0.25">
      <c r="I23">
        <v>14.7</v>
      </c>
      <c r="J23">
        <v>13.97</v>
      </c>
      <c r="N23">
        <f>J23*I23</f>
        <v>205.35900000000001</v>
      </c>
      <c r="X23" t="s">
        <v>19</v>
      </c>
    </row>
    <row r="24" spans="1:24" x14ac:dyDescent="0.25">
      <c r="I24">
        <v>14.65</v>
      </c>
      <c r="J24">
        <v>10</v>
      </c>
      <c r="N24">
        <f t="shared" ref="N24:N28" si="38">J24*I24</f>
        <v>146.5</v>
      </c>
      <c r="P24" s="11"/>
      <c r="Q24" s="11"/>
      <c r="R24" s="13"/>
      <c r="T24" s="11"/>
      <c r="U24" s="11"/>
      <c r="V24" s="11"/>
      <c r="W24" s="11"/>
      <c r="X24" s="11"/>
    </row>
    <row r="25" spans="1:24" x14ac:dyDescent="0.25">
      <c r="G25" t="s">
        <v>22</v>
      </c>
      <c r="I25">
        <v>6.61</v>
      </c>
      <c r="J25">
        <v>3.5</v>
      </c>
      <c r="N25">
        <f t="shared" si="38"/>
        <v>23.135000000000002</v>
      </c>
      <c r="P25" s="11"/>
      <c r="Q25" s="14"/>
      <c r="R25" s="14"/>
      <c r="T25" s="14"/>
      <c r="U25" s="14"/>
      <c r="V25" s="11"/>
      <c r="W25" s="11"/>
      <c r="X25" s="11"/>
    </row>
    <row r="26" spans="1:24" x14ac:dyDescent="0.25">
      <c r="G26" t="s">
        <v>25</v>
      </c>
      <c r="I26">
        <v>3.1</v>
      </c>
      <c r="J26">
        <v>7.32</v>
      </c>
      <c r="N26">
        <f t="shared" si="38"/>
        <v>22.692</v>
      </c>
      <c r="P26" s="11"/>
      <c r="Q26" s="11"/>
      <c r="R26" s="11"/>
      <c r="T26" s="11"/>
      <c r="U26" s="11"/>
      <c r="V26" s="11"/>
      <c r="W26" s="11"/>
      <c r="X26" s="11"/>
    </row>
    <row r="27" spans="1:24" x14ac:dyDescent="0.25">
      <c r="I27">
        <v>6.61</v>
      </c>
      <c r="J27">
        <v>3.5</v>
      </c>
      <c r="N27">
        <f t="shared" si="38"/>
        <v>23.135000000000002</v>
      </c>
      <c r="P27" s="11"/>
      <c r="Q27" s="11"/>
      <c r="R27" s="11"/>
      <c r="T27" s="11"/>
      <c r="U27" s="11"/>
      <c r="V27" s="11"/>
      <c r="W27" s="11"/>
      <c r="X27" s="11"/>
    </row>
    <row r="28" spans="1:24" x14ac:dyDescent="0.25">
      <c r="I28">
        <v>7.8</v>
      </c>
      <c r="J28">
        <v>10.15</v>
      </c>
      <c r="N28">
        <f t="shared" si="38"/>
        <v>79.17</v>
      </c>
      <c r="P28" s="11"/>
      <c r="Q28" s="11"/>
      <c r="R28" s="12"/>
      <c r="T28" s="12"/>
      <c r="U28" s="12"/>
      <c r="V28" s="11"/>
      <c r="W28" s="11"/>
      <c r="X28" s="11"/>
    </row>
    <row r="29" spans="1:24" x14ac:dyDescent="0.25">
      <c r="N29">
        <f>SUM(N23:N28)</f>
        <v>499.99100000000004</v>
      </c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I30">
        <v>4.9000000000000004</v>
      </c>
      <c r="J30">
        <v>3.2</v>
      </c>
      <c r="N30">
        <f>J30*I30</f>
        <v>15.680000000000001</v>
      </c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G31">
        <v>630</v>
      </c>
      <c r="N31">
        <f>N30+N29</f>
        <v>515.67100000000005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G32">
        <v>16800</v>
      </c>
      <c r="N32">
        <f>630/N31</f>
        <v>1.2217091905497883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>
        <f>G32*G31</f>
        <v>10584000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G34">
        <f>G33*90%</f>
        <v>9525600</v>
      </c>
      <c r="Q34" s="11"/>
      <c r="R34" s="11"/>
    </row>
    <row r="35" spans="7:24" x14ac:dyDescent="0.25">
      <c r="Q35" s="11"/>
      <c r="R35" s="11"/>
      <c r="T35" s="6"/>
    </row>
    <row r="36" spans="7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4756F-E585-48ED-9C80-E859EC5FC2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8C3E1-101D-415A-8452-0ABD46CF26F1}">
  <dimension ref="A1"/>
  <sheetViews>
    <sheetView topLeftCell="A10" workbookViewId="0">
      <selection activeCell="J22" sqref="J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355F-8876-4BB1-A216-0F2A0F456B6C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9B57F-79B1-4437-B02D-8C5F3ECEBE7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2024-12-17T06:07:59Z</dcterms:modified>
</cp:coreProperties>
</file>