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Opera House\Moolchand Maru\"/>
    </mc:Choice>
  </mc:AlternateContent>
  <xr:revisionPtr revIDLastSave="0" documentId="13_ncr:1_{C5946A39-8516-43E6-AAA1-98928D44008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10" i="4" l="1"/>
  <c r="Q13" i="4"/>
  <c r="Q14" i="4"/>
  <c r="Q15" i="4"/>
  <c r="C3" i="4"/>
  <c r="C4" i="4"/>
  <c r="C5" i="4"/>
  <c r="C6" i="4"/>
  <c r="C2" i="4"/>
  <c r="Q4" i="4"/>
  <c r="P3" i="4"/>
  <c r="P2" i="4"/>
  <c r="O34" i="4"/>
  <c r="O33" i="4"/>
  <c r="O32" i="4"/>
  <c r="O31" i="4"/>
  <c r="O29" i="4"/>
  <c r="O28" i="4"/>
  <c r="O27" i="4"/>
  <c r="O26" i="4"/>
  <c r="O25" i="4"/>
  <c r="O24" i="4"/>
  <c r="H20" i="4"/>
  <c r="O30" i="4" l="1"/>
  <c r="P12" i="4"/>
  <c r="P11" i="4"/>
  <c r="P9" i="4"/>
  <c r="P8" i="4"/>
  <c r="P7" i="4"/>
  <c r="P6" i="4"/>
  <c r="P5" i="4"/>
  <c r="P4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<sst xmlns="http://schemas.openxmlformats.org/spreadsheetml/2006/main" count="155" uniqueCount="28">
  <si>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</si>
  <si>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</si>
  <si>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</si>
  <si>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</si>
  <si>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</si>
  <si>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</si>
  <si>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</si>
  <si>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</si>
  <si>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</si>
  <si>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</si>
  <si>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</si>
  <si>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</si>
  <si>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</si>
  <si>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1604, 16th Floor, Wing - B, Aaditya Heights, Sane Guruji Marg, Village - Tardeo, Tardeo, Mumbai, 400034</t>
  </si>
  <si>
    <t>ca</t>
  </si>
  <si>
    <t>Draft - 1.84 cr.</t>
  </si>
  <si>
    <t>oc - 2024</t>
  </si>
  <si>
    <t>rate</t>
  </si>
  <si>
    <t>mca</t>
  </si>
  <si>
    <t>32000 to 34000 on ca</t>
  </si>
  <si>
    <t>03.10.24</t>
  </si>
  <si>
    <t>25.11.24</t>
  </si>
  <si>
    <t>12.09.24</t>
  </si>
  <si>
    <t>26.08.24</t>
  </si>
  <si>
    <t>17.08.24</t>
  </si>
  <si>
    <t>14.08.24</t>
  </si>
  <si>
    <t>12.08.24</t>
  </si>
  <si>
    <t>15.07.24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</si>
</sst>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482F49-7530-4C82-8379-7B90355FEA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794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409575</xdr:colOff>
      <xdr:row>49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94367F-0682-428E-A478-F3EF2607D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087975" cy="8286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43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ACFAE0-D9E1-45A8-BE46-BAEF0D4B5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81153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E9243D-8072-41DE-991B-AD383BE46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153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49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D779F5-DE07-47F0-B97F-B0CECC5EB6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1438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42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D25D09-207F-4B8E-B888-CB8A3346CF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115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42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44F82F-8F7B-4251-B35D-481B66BB3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79438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BCBD66-164C-49DB-BC6F-9BB7DD3CE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153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46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2C58544-66FB-49AC-B460-920BC75D6C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86594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429876</xdr:colOff>
      <xdr:row>45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6C291A-5610-4B87-85A2-AF1D06E194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64276" cy="844032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467981</xdr:colOff>
      <xdr:row>46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CBD204-D283-46EB-8B8D-EE2B46A7B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02381" cy="8745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Q23" sqref="Q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8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370</v>
      </c>
      <c r="C2" s="4">
        <f>B2*1.1</f>
        <v>407.00000000000006</v>
      </c>
      <c r="D2" s="4">
        <f t="shared" ref="D2:D13" si="2">C2*1.2</f>
        <v>488.40000000000003</v>
      </c>
      <c r="E2" s="5">
        <f t="shared" ref="E2:E13" si="3">R2</f>
        <v>12950000</v>
      </c>
      <c r="F2" s="10">
        <f t="shared" ref="F2:F13" si="4">ROUND((E2/B2),0)</f>
        <v>35000</v>
      </c>
      <c r="G2" s="10">
        <f t="shared" ref="G2:G13" si="5">ROUND((E2/C2),0)</f>
        <v>31818</v>
      </c>
      <c r="H2" s="10">
        <f t="shared" ref="H2:H13" si="6">ROUND((E2/D2),0)</f>
        <v>26515</v>
      </c>
      <c r="I2" s="4" t="e">
        <f>#REF!</f>
        <v>#REF!</v>
      </c>
      <c r="J2" s="4" t="str">
        <f t="shared" ref="J2:J13" si="7">S2</f>
        <v>25.11.24</v>
      </c>
      <c r="O2">
        <v>0</v>
      </c>
      <c r="P2">
        <f t="shared" ref="P2:P12" si="8">O2/1.2</f>
        <v>0</v>
      </c>
      <c r="Q2">
        <v>370</v>
      </c>
      <c r="R2" s="2">
        <v>12950000</v>
      </c>
      <c r="S2" s="8" t="s">
        <v>21</v>
      </c>
      <c r="T2" s="8">
        <v>8</v>
      </c>
    </row>
    <row r="3" spans="1:20" x14ac:dyDescent="0.25">
      <c r="A3" s="4">
        <f t="shared" si="0"/>
        <v>0</v>
      </c>
      <c r="B3" s="4">
        <f t="shared" si="1"/>
        <v>554</v>
      </c>
      <c r="C3" s="4">
        <f t="shared" ref="C3:C15" si="9">B3*1.1</f>
        <v>609.40000000000009</v>
      </c>
      <c r="D3" s="4">
        <f t="shared" si="2"/>
        <v>731.28000000000009</v>
      </c>
      <c r="E3" s="16">
        <f t="shared" si="3"/>
        <v>20000000</v>
      </c>
      <c r="F3" s="15">
        <f t="shared" si="4"/>
        <v>36101</v>
      </c>
      <c r="G3" s="10">
        <f t="shared" si="5"/>
        <v>32819</v>
      </c>
      <c r="H3" s="10">
        <f t="shared" si="6"/>
        <v>27349</v>
      </c>
      <c r="I3" s="4" t="e">
        <f>#REF!</f>
        <v>#REF!</v>
      </c>
      <c r="J3" s="4" t="str">
        <f t="shared" si="7"/>
        <v>03.10.24</v>
      </c>
      <c r="O3">
        <v>0</v>
      </c>
      <c r="P3">
        <f t="shared" si="8"/>
        <v>0</v>
      </c>
      <c r="Q3">
        <v>554</v>
      </c>
      <c r="R3" s="2">
        <v>20000000</v>
      </c>
      <c r="S3" s="8" t="s">
        <v>20</v>
      </c>
      <c r="T3" s="8">
        <v>8</v>
      </c>
    </row>
    <row r="4" spans="1:20" x14ac:dyDescent="0.25">
      <c r="A4" s="4">
        <f t="shared" si="0"/>
        <v>0</v>
      </c>
      <c r="B4" s="4">
        <f t="shared" si="1"/>
        <v>846.15803999999991</v>
      </c>
      <c r="C4" s="4">
        <f t="shared" si="9"/>
        <v>930.77384399999994</v>
      </c>
      <c r="D4" s="4">
        <f t="shared" si="2"/>
        <v>1116.9286127999999</v>
      </c>
      <c r="E4" s="16">
        <f t="shared" si="3"/>
        <v>26000000</v>
      </c>
      <c r="F4" s="10">
        <f t="shared" si="4"/>
        <v>30727</v>
      </c>
      <c r="G4" s="10">
        <f t="shared" si="5"/>
        <v>27934</v>
      </c>
      <c r="H4" s="10">
        <f t="shared" si="6"/>
        <v>23278</v>
      </c>
      <c r="I4" s="4" t="e">
        <f>#REF!</f>
        <v>#REF!</v>
      </c>
      <c r="J4" s="4" t="str">
        <f t="shared" si="7"/>
        <v>12.09.24</v>
      </c>
      <c r="O4">
        <v>0</v>
      </c>
      <c r="P4">
        <f t="shared" si="8"/>
        <v>0</v>
      </c>
      <c r="Q4">
        <f>78.61*10.764</f>
        <v>846.15803999999991</v>
      </c>
      <c r="R4" s="2">
        <v>26000000</v>
      </c>
      <c r="S4" s="8" t="s">
        <v>22</v>
      </c>
      <c r="T4" s="8">
        <v>11</v>
      </c>
    </row>
    <row r="5" spans="1:20" x14ac:dyDescent="0.25">
      <c r="A5" s="4">
        <f t="shared" si="0"/>
        <v>0</v>
      </c>
      <c r="B5" s="4">
        <f t="shared" si="1"/>
        <v>564</v>
      </c>
      <c r="C5" s="4">
        <f t="shared" si="9"/>
        <v>620.40000000000009</v>
      </c>
      <c r="D5" s="4">
        <f t="shared" si="2"/>
        <v>744.48000000000013</v>
      </c>
      <c r="E5" s="16">
        <f t="shared" si="3"/>
        <v>20000000</v>
      </c>
      <c r="F5" s="15">
        <f t="shared" si="4"/>
        <v>35461</v>
      </c>
      <c r="G5" s="10">
        <f t="shared" si="5"/>
        <v>32237</v>
      </c>
      <c r="H5" s="10">
        <f t="shared" si="6"/>
        <v>26864</v>
      </c>
      <c r="I5" s="4" t="e">
        <f>#REF!</f>
        <v>#REF!</v>
      </c>
      <c r="J5" s="4" t="str">
        <f t="shared" si="7"/>
        <v>26.08.24</v>
      </c>
      <c r="O5">
        <v>0</v>
      </c>
      <c r="P5">
        <f t="shared" si="8"/>
        <v>0</v>
      </c>
      <c r="Q5">
        <v>564</v>
      </c>
      <c r="R5" s="2">
        <v>20000000</v>
      </c>
      <c r="S5" s="8" t="s">
        <v>23</v>
      </c>
      <c r="T5" s="8">
        <v>12</v>
      </c>
    </row>
    <row r="6" spans="1:20" x14ac:dyDescent="0.25">
      <c r="A6" s="4">
        <f t="shared" si="0"/>
        <v>0</v>
      </c>
      <c r="B6" s="4">
        <f t="shared" si="1"/>
        <v>483</v>
      </c>
      <c r="C6" s="4">
        <f t="shared" si="9"/>
        <v>531.30000000000007</v>
      </c>
      <c r="D6" s="4">
        <f t="shared" si="2"/>
        <v>637.56000000000006</v>
      </c>
      <c r="E6" s="16">
        <f t="shared" si="3"/>
        <v>16000000</v>
      </c>
      <c r="F6" s="10">
        <f t="shared" si="4"/>
        <v>33126</v>
      </c>
      <c r="G6" s="10">
        <f t="shared" si="5"/>
        <v>30115</v>
      </c>
      <c r="H6" s="10">
        <f t="shared" si="6"/>
        <v>25096</v>
      </c>
      <c r="I6" s="4" t="e">
        <f>#REF!</f>
        <v>#REF!</v>
      </c>
      <c r="J6" s="4" t="str">
        <f t="shared" si="7"/>
        <v>17.08.24</v>
      </c>
      <c r="O6">
        <v>0</v>
      </c>
      <c r="P6">
        <f t="shared" si="8"/>
        <v>0</v>
      </c>
      <c r="Q6">
        <v>483</v>
      </c>
      <c r="R6" s="2">
        <v>16000000</v>
      </c>
      <c r="S6" s="8" t="s">
        <v>24</v>
      </c>
      <c r="T6" s="8">
        <v>8</v>
      </c>
    </row>
    <row r="7" spans="1:20" x14ac:dyDescent="0.25">
      <c r="A7" s="4">
        <f t="shared" si="0"/>
        <v>0</v>
      </c>
      <c r="B7" s="4">
        <f t="shared" si="1"/>
        <v>303</v>
      </c>
      <c r="C7" s="4">
        <f t="shared" si="9"/>
        <v>333.3</v>
      </c>
      <c r="D7" s="4">
        <f t="shared" si="2"/>
        <v>399.96</v>
      </c>
      <c r="E7" s="16">
        <f t="shared" si="3"/>
        <v>13000000</v>
      </c>
      <c r="F7" s="10">
        <f t="shared" si="4"/>
        <v>42904</v>
      </c>
      <c r="G7" s="10">
        <f t="shared" si="5"/>
        <v>39004</v>
      </c>
      <c r="H7" s="10">
        <f t="shared" si="6"/>
        <v>32503</v>
      </c>
      <c r="I7" s="4" t="e">
        <f>#REF!</f>
        <v>#REF!</v>
      </c>
      <c r="J7" s="4" t="str">
        <f t="shared" si="7"/>
        <v>14.08.24</v>
      </c>
      <c r="O7">
        <v>0</v>
      </c>
      <c r="P7">
        <f t="shared" si="8"/>
        <v>0</v>
      </c>
      <c r="Q7">
        <v>303</v>
      </c>
      <c r="R7" s="2">
        <v>13000000</v>
      </c>
      <c r="S7" s="8" t="s">
        <v>25</v>
      </c>
      <c r="T7" s="8">
        <v>33</v>
      </c>
    </row>
    <row r="8" spans="1:20" x14ac:dyDescent="0.25">
      <c r="A8" s="4">
        <f t="shared" si="0"/>
        <v>0</v>
      </c>
      <c r="B8" s="4">
        <f t="shared" si="1"/>
        <v>442</v>
      </c>
      <c r="C8" s="4">
        <f t="shared" si="9"/>
        <v>486.20000000000005</v>
      </c>
      <c r="D8" s="4">
        <f t="shared" si="2"/>
        <v>583.44000000000005</v>
      </c>
      <c r="E8" s="16">
        <f t="shared" si="3"/>
        <v>14500000</v>
      </c>
      <c r="F8" s="10">
        <f t="shared" si="4"/>
        <v>32805</v>
      </c>
      <c r="G8" s="10">
        <f t="shared" si="5"/>
        <v>29823</v>
      </c>
      <c r="H8" s="10">
        <f t="shared" si="6"/>
        <v>24853</v>
      </c>
      <c r="I8" s="4" t="e">
        <f>#REF!</f>
        <v>#REF!</v>
      </c>
      <c r="J8" s="4" t="str">
        <f t="shared" si="7"/>
        <v>12.08.24</v>
      </c>
      <c r="O8">
        <v>0</v>
      </c>
      <c r="P8">
        <f t="shared" si="8"/>
        <v>0</v>
      </c>
      <c r="Q8">
        <v>442</v>
      </c>
      <c r="R8" s="2">
        <v>14500000</v>
      </c>
      <c r="S8" s="8" t="s">
        <v>26</v>
      </c>
      <c r="T8" s="8">
        <v>8</v>
      </c>
    </row>
    <row r="9" spans="1:20" x14ac:dyDescent="0.25">
      <c r="A9" s="4">
        <f t="shared" si="0"/>
        <v>0</v>
      </c>
      <c r="B9" s="4">
        <f t="shared" si="1"/>
        <v>347</v>
      </c>
      <c r="C9" s="4">
        <f t="shared" si="9"/>
        <v>381.70000000000005</v>
      </c>
      <c r="D9" s="4">
        <f t="shared" si="2"/>
        <v>458.04</v>
      </c>
      <c r="E9" s="16">
        <f t="shared" si="3"/>
        <v>14000000</v>
      </c>
      <c r="F9" s="10">
        <f t="shared" si="4"/>
        <v>40346</v>
      </c>
      <c r="G9" s="10">
        <f t="shared" si="5"/>
        <v>36678</v>
      </c>
      <c r="H9" s="10">
        <f t="shared" si="6"/>
        <v>30565</v>
      </c>
      <c r="I9" s="4" t="e">
        <f>#REF!</f>
        <v>#REF!</v>
      </c>
      <c r="J9" s="4" t="str">
        <f t="shared" si="7"/>
        <v>15.07.24</v>
      </c>
      <c r="O9">
        <v>0</v>
      </c>
      <c r="P9">
        <f t="shared" si="8"/>
        <v>0</v>
      </c>
      <c r="Q9">
        <v>347</v>
      </c>
      <c r="R9" s="2">
        <v>14000000</v>
      </c>
      <c r="S9" s="8" t="s">
        <v>27</v>
      </c>
      <c r="T9" s="8">
        <v>19</v>
      </c>
    </row>
    <row r="10" spans="1:20" x14ac:dyDescent="0.25">
      <c r="A10" s="4">
        <f t="shared" si="0"/>
        <v>0</v>
      </c>
      <c r="B10" s="4">
        <f t="shared" si="1"/>
        <v>645.83333333333337</v>
      </c>
      <c r="C10" s="4">
        <f t="shared" si="9"/>
        <v>710.41666666666674</v>
      </c>
      <c r="D10" s="4">
        <f t="shared" si="2"/>
        <v>852.50000000000011</v>
      </c>
      <c r="E10" s="16">
        <f t="shared" si="3"/>
        <v>26000000</v>
      </c>
      <c r="F10" s="15">
        <f t="shared" si="4"/>
        <v>40258</v>
      </c>
      <c r="G10" s="10">
        <f t="shared" si="5"/>
        <v>36598</v>
      </c>
      <c r="H10" s="10">
        <f t="shared" si="6"/>
        <v>30499</v>
      </c>
      <c r="I10" s="4" t="e">
        <f>#REF!</f>
        <v>#REF!</v>
      </c>
      <c r="J10" s="4">
        <f t="shared" si="7"/>
        <v>0</v>
      </c>
      <c r="O10">
        <v>0</v>
      </c>
      <c r="P10">
        <v>775</v>
      </c>
      <c r="Q10">
        <f>P10/1.2</f>
        <v>645.83333333333337</v>
      </c>
      <c r="R10" s="2">
        <v>26000000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436</v>
      </c>
      <c r="C11" s="4">
        <f t="shared" si="9"/>
        <v>479.6</v>
      </c>
      <c r="D11" s="4">
        <f t="shared" si="2"/>
        <v>575.52</v>
      </c>
      <c r="E11" s="16">
        <f t="shared" si="3"/>
        <v>17000000</v>
      </c>
      <c r="F11" s="15">
        <f t="shared" si="4"/>
        <v>38991</v>
      </c>
      <c r="G11" s="10">
        <f t="shared" si="5"/>
        <v>35446</v>
      </c>
      <c r="H11" s="10">
        <f t="shared" si="6"/>
        <v>29539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v>436</v>
      </c>
      <c r="R11" s="2">
        <v>17000000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680</v>
      </c>
      <c r="C12" s="4">
        <f t="shared" si="9"/>
        <v>748.00000000000011</v>
      </c>
      <c r="D12" s="4">
        <f t="shared" si="2"/>
        <v>897.60000000000014</v>
      </c>
      <c r="E12" s="16">
        <f t="shared" si="3"/>
        <v>26500000</v>
      </c>
      <c r="F12" s="10">
        <f t="shared" si="4"/>
        <v>38971</v>
      </c>
      <c r="G12" s="10">
        <f t="shared" si="5"/>
        <v>35428</v>
      </c>
      <c r="H12" s="10">
        <f t="shared" si="6"/>
        <v>29523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v>680</v>
      </c>
      <c r="R12" s="2">
        <v>26500000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0">O13/1.2</f>
        <v>0</v>
      </c>
      <c r="Q13">
        <f t="shared" ref="Q8:Q15" si="11">P13/1.1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2">C14*1.2</f>
        <v>0</v>
      </c>
      <c r="E14" s="16">
        <f t="shared" ref="E14:E15" si="13">R14</f>
        <v>0</v>
      </c>
      <c r="F14" s="10" t="e">
        <f t="shared" ref="F14:F15" si="14">ROUND((E14/B14),0)</f>
        <v>#DIV/0!</v>
      </c>
      <c r="G14" s="10" t="e">
        <f t="shared" ref="G14:G15" si="15">ROUND((E14/C14),0)</f>
        <v>#DIV/0!</v>
      </c>
      <c r="H14" s="10" t="e">
        <f t="shared" ref="H14:H15" si="16">ROUND((E14/D14),0)</f>
        <v>#DIV/0!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ref="P14:P15" si="18">O14/1.2</f>
        <v>0</v>
      </c>
      <c r="Q14">
        <f t="shared" si="11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8"/>
        <v>0</v>
      </c>
      <c r="Q15">
        <f t="shared" si="11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14</v>
      </c>
      <c r="H18">
        <v>527</v>
      </c>
    </row>
    <row r="19" spans="7:24" x14ac:dyDescent="0.25">
      <c r="G19" t="s">
        <v>17</v>
      </c>
      <c r="H19">
        <v>36000</v>
      </c>
    </row>
    <row r="20" spans="7:24" x14ac:dyDescent="0.25">
      <c r="H20">
        <f>H19*H18</f>
        <v>18972000</v>
      </c>
    </row>
    <row r="22" spans="7:24" x14ac:dyDescent="0.25">
      <c r="G22" s="6"/>
      <c r="H22" s="6"/>
    </row>
    <row r="23" spans="7:24" x14ac:dyDescent="0.25">
      <c r="G23" t="s">
        <v>15</v>
      </c>
      <c r="I23" t="s">
        <v>16</v>
      </c>
      <c r="J23" t="s">
        <v>18</v>
      </c>
    </row>
    <row r="24" spans="7:24" x14ac:dyDescent="0.25">
      <c r="J24">
        <v>14.85</v>
      </c>
      <c r="N24">
        <v>11.7</v>
      </c>
      <c r="O24">
        <f>N24*J24</f>
        <v>173.74499999999998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19</v>
      </c>
      <c r="J25">
        <v>8.9</v>
      </c>
      <c r="N25">
        <v>8.99</v>
      </c>
      <c r="O25">
        <f t="shared" ref="O25:O34" si="19">N25*J25</f>
        <v>80.01100000000001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J26">
        <v>7.98</v>
      </c>
      <c r="N26">
        <v>8.3000000000000007</v>
      </c>
      <c r="O26">
        <f t="shared" si="19"/>
        <v>66.234000000000009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J27">
        <v>7</v>
      </c>
      <c r="N27">
        <v>4.8</v>
      </c>
      <c r="O27">
        <f t="shared" si="19"/>
        <v>33.6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J28">
        <v>12.9</v>
      </c>
      <c r="N28">
        <v>10.25</v>
      </c>
      <c r="O28">
        <f t="shared" si="19"/>
        <v>132.22499999999999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J29">
        <v>4.1500000000000004</v>
      </c>
      <c r="N29">
        <v>5.23</v>
      </c>
      <c r="O29">
        <f t="shared" si="19"/>
        <v>21.704500000000003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O30">
        <f>SUM(O24:O29)</f>
        <v>507.51950000000005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O31">
        <f t="shared" si="19"/>
        <v>0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O32">
        <f t="shared" si="19"/>
        <v>0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5:24" x14ac:dyDescent="0.25">
      <c r="O33">
        <f t="shared" si="19"/>
        <v>0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15:24" x14ac:dyDescent="0.25">
      <c r="O34">
        <f t="shared" si="19"/>
        <v>0</v>
      </c>
      <c r="Q34" s="11"/>
      <c r="R34" s="11"/>
    </row>
    <row r="35" spans="15:24" x14ac:dyDescent="0.25">
      <c r="Q35" s="11"/>
      <c r="R35" s="11"/>
      <c r="T35" s="6"/>
    </row>
    <row r="36" spans="15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2"/>
  <sheetViews>
    <sheetView zoomScaleNormal="100" workbookViewId="0">
      <selection activeCell="B2" sqref="B2"/>
    </sheetView>
  </sheetViews>
  <sheetFormatPr defaultRowHeight="15" x14ac:dyDescent="0.25"/>
  <sheetData>
    <row r="2" spans="2:2" x14ac:dyDescent="0.25">
      <c r="B2" s="6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A13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2024-12-12T10:07:54Z</dcterms:modified>
</cp:coreProperties>
</file>