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ta Sahakari Bank\Dadar (West)\Shriniwas Uttam Garware\"/>
    </mc:Choice>
  </mc:AlternateContent>
  <xr:revisionPtr revIDLastSave="0" documentId="13_ncr:1_{7F1D5C46-8294-4CAB-B621-63B219F1319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25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<sst xmlns="http://schemas.openxmlformats.org/spreadsheetml/2006/main" count="129" uniqueCount="87">
  <si>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</si>
  <si>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</si>
  <si>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</si>
  <si>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</si>
  <si>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</si>
  <si>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</si>
  <si>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</si>
  <si>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</si>
  <si>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</si>
  <si>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</si>
  <si>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</si>
  <si>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</si>
  <si>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</si>
  <si>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</si>
  <si>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</si>
  <si>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</si>
  <si>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</si>
  <si>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</si>
  <si>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</si>
  <si>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</si>
  <si>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</si>
  <si>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</si>
  <si>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</si>
  <si>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</si>
  <si>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</si>
  <si>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</si>
  <si>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</si>
  <si>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</si>
  <si>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</si>
  <si>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</si>
  <si>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</si>
  <si>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</si>
  <si>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</si>
  <si>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</si>
  <si>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</si>
  <si>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</si>
  <si>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</si>
  <si>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</si>
  <si>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</si>
  <si>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</si>
  <si>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</si>
  <si>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</si>
  <si>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</si>
  <si>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</si>
  <si>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</si>
  <si>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</si>
  <si>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</si>
  <si>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</si>
  <si>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</si>
  <si>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</si>
  <si>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</si>
  <si>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</si>
  <si>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</si>
  <si>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</si>
  <si>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</si>
  <si>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</si>
  <si>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</si>
  <si>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</si>
  <si>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</si>
  <si>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</si>
  <si>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</si>
  <si>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</si>
  <si>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</si>
  <si>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</si>
  <si>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</si>
  <si>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</si>
  <si>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</si>
  <si>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</si>
  <si>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</si>
  <si>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</si>
  <si>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</si>
  <si>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</si>
  <si>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</si>
  <si>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</si>
  <si>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</si>
  <si>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</si>
  <si>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</si>
  <si>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</si>
  <si>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</si>
  <si>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</si>
  <si>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</si>
  <si>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</si>
  <si>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</si>
  <si>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</si>
  <si>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IGR-14.08.24</t>
  </si>
  <si>
    <t>IGR-04.11.23</t>
  </si>
  <si>
    <t>YOC-2004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</si>
</sst>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A09F9-D63F-42FE-95BE-8109CAC6F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7E114-B79E-400A-A0B9-D86FE0A0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8B2FC-41A0-4D5B-9E01-5C0BB932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20244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A5FE3-5962-4CE8-9638-100923972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54644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256875.28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286275.28000000003</v>
      </c>
      <c r="D9" s="58" t="s">
        <v>62</v>
      </c>
      <c r="E9" s="59">
        <f>C9/10.764</f>
        <v>26595.622445187666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20</v>
      </c>
      <c r="D13" s="65">
        <f>D12-C13</f>
        <v>80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P20" sqref="P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16000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13500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20</v>
      </c>
      <c r="D7" s="24">
        <v>2024</v>
      </c>
    </row>
    <row r="8" spans="1:5" x14ac:dyDescent="0.25">
      <c r="A8" s="15" t="s">
        <v>18</v>
      </c>
      <c r="B8" s="23"/>
      <c r="C8" s="24">
        <f>C9-C7</f>
        <v>40</v>
      </c>
      <c r="D8" s="24">
        <v>2004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30</v>
      </c>
      <c r="D10" s="24"/>
    </row>
    <row r="11" spans="1:5" x14ac:dyDescent="0.25">
      <c r="A11" s="15"/>
      <c r="B11" s="25"/>
      <c r="C11" s="26">
        <f>C10%</f>
        <v>0.3</v>
      </c>
      <c r="D11" s="26"/>
    </row>
    <row r="12" spans="1:5" x14ac:dyDescent="0.25">
      <c r="A12" s="15" t="s">
        <v>21</v>
      </c>
      <c r="B12" s="18"/>
      <c r="C12" s="19">
        <f>C6*C11</f>
        <v>750</v>
      </c>
      <c r="D12" s="22"/>
    </row>
    <row r="13" spans="1:5" x14ac:dyDescent="0.25">
      <c r="A13" s="15" t="s">
        <v>22</v>
      </c>
      <c r="B13" s="18"/>
      <c r="C13" s="19">
        <f>C6-C12</f>
        <v>1750</v>
      </c>
      <c r="D13" s="22"/>
    </row>
    <row r="14" spans="1:5" x14ac:dyDescent="0.25">
      <c r="A14" s="15" t="s">
        <v>15</v>
      </c>
      <c r="B14" s="18"/>
      <c r="C14" s="19">
        <f>C5</f>
        <v>13500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15250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536</v>
      </c>
      <c r="D18" s="24"/>
    </row>
    <row r="19" spans="1:5" x14ac:dyDescent="0.25">
      <c r="A19" s="15" t="s">
        <v>74</v>
      </c>
      <c r="B19" s="6"/>
      <c r="C19" s="30">
        <f>C18*C16</f>
        <v>8174000</v>
      </c>
      <c r="D19" s="72"/>
      <c r="E19" s="65"/>
    </row>
    <row r="20" spans="1:5" x14ac:dyDescent="0.25">
      <c r="A20" s="15" t="s">
        <v>24</v>
      </c>
      <c r="C20" s="31">
        <f>C19*90%</f>
        <v>7356600</v>
      </c>
      <c r="D20" s="30"/>
      <c r="E20" s="65"/>
    </row>
    <row r="21" spans="1:5" x14ac:dyDescent="0.25">
      <c r="A21" s="15" t="s">
        <v>25</v>
      </c>
      <c r="C21" s="31">
        <f>C19*80%</f>
        <v>6539200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1340000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17029.166666666668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6" sqref="F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407.875</v>
      </c>
      <c r="C2" s="4">
        <f t="shared" ref="C2:C16" si="1">B2*1.2</f>
        <v>489.45</v>
      </c>
      <c r="D2" s="4">
        <f t="shared" ref="D2:D16" si="2">C2*1.2</f>
        <v>587.33999999999992</v>
      </c>
      <c r="E2" s="5">
        <f t="shared" ref="E2:E16" si="3">R2</f>
        <v>7500000</v>
      </c>
      <c r="F2" s="4">
        <f t="shared" ref="F2:F15" si="4">ROUND((E2/B2),0)</f>
        <v>18388</v>
      </c>
      <c r="G2" s="74">
        <f t="shared" ref="G2:G15" si="5">ROUND((E2/C2),0)</f>
        <v>15323</v>
      </c>
      <c r="H2" s="74">
        <f t="shared" ref="H2:H15" si="6">ROUND((E2/D2),0)</f>
        <v>12769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489.45</v>
      </c>
      <c r="Q2" s="7">
        <f t="shared" ref="Q2:Q10" si="9">P2/1.2</f>
        <v>407.875</v>
      </c>
      <c r="R2" s="75">
        <v>7500000</v>
      </c>
      <c r="S2" s="2" t="s">
        <v>84</v>
      </c>
    </row>
    <row r="3" spans="1:19" x14ac:dyDescent="0.25">
      <c r="A3" s="4">
        <v>2</v>
      </c>
      <c r="B3" s="4">
        <f t="shared" si="0"/>
        <v>422.37500000000006</v>
      </c>
      <c r="C3" s="4">
        <f t="shared" si="1"/>
        <v>506.85</v>
      </c>
      <c r="D3" s="4">
        <f t="shared" si="2"/>
        <v>608.22</v>
      </c>
      <c r="E3" s="5">
        <f t="shared" si="3"/>
        <v>7600000</v>
      </c>
      <c r="F3" s="4">
        <f t="shared" si="4"/>
        <v>17993</v>
      </c>
      <c r="G3" s="74">
        <f t="shared" si="5"/>
        <v>14995</v>
      </c>
      <c r="H3" s="74">
        <f t="shared" si="6"/>
        <v>12495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506.85</v>
      </c>
      <c r="Q3" s="7">
        <f t="shared" si="9"/>
        <v>422.37500000000006</v>
      </c>
      <c r="R3" s="75">
        <v>7600000</v>
      </c>
      <c r="S3" s="2" t="s">
        <v>85</v>
      </c>
    </row>
    <row r="4" spans="1:19" x14ac:dyDescent="0.25">
      <c r="A4" s="4">
        <v>3</v>
      </c>
      <c r="B4" s="4">
        <f t="shared" si="0"/>
        <v>420.83333333333337</v>
      </c>
      <c r="C4" s="4">
        <f t="shared" si="1"/>
        <v>505</v>
      </c>
      <c r="D4" s="4">
        <f t="shared" si="2"/>
        <v>606</v>
      </c>
      <c r="E4" s="5">
        <f t="shared" si="3"/>
        <v>8250000</v>
      </c>
      <c r="F4" s="4">
        <f t="shared" si="4"/>
        <v>19604</v>
      </c>
      <c r="G4" s="74">
        <f t="shared" si="5"/>
        <v>16337</v>
      </c>
      <c r="H4" s="74">
        <f t="shared" si="6"/>
        <v>13614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505</v>
      </c>
      <c r="Q4" s="7">
        <f t="shared" si="9"/>
        <v>420.83333333333337</v>
      </c>
      <c r="R4" s="75">
        <v>8250000</v>
      </c>
      <c r="S4" s="2"/>
    </row>
    <row r="5" spans="1:19" x14ac:dyDescent="0.25">
      <c r="A5" s="4">
        <v>4</v>
      </c>
      <c r="B5" s="4">
        <f t="shared" si="0"/>
        <v>530</v>
      </c>
      <c r="C5" s="4">
        <f t="shared" si="1"/>
        <v>636</v>
      </c>
      <c r="D5" s="4">
        <f t="shared" si="2"/>
        <v>763.19999999999993</v>
      </c>
      <c r="E5" s="5">
        <f t="shared" si="3"/>
        <v>9500000</v>
      </c>
      <c r="F5" s="4">
        <f t="shared" si="4"/>
        <v>17925</v>
      </c>
      <c r="G5" s="74">
        <f t="shared" si="5"/>
        <v>14937</v>
      </c>
      <c r="H5" s="74">
        <f t="shared" si="6"/>
        <v>12448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ref="P2:P10" si="10">O5/1.2</f>
        <v>0</v>
      </c>
      <c r="Q5" s="7">
        <v>530</v>
      </c>
      <c r="R5" s="75">
        <v>9500000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 t="s">
        <v>86</v>
      </c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379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536</v>
      </c>
      <c r="H29" s="10">
        <f>G29/G28</f>
        <v>1.4142480211081794</v>
      </c>
    </row>
    <row r="30" spans="1:19" s="10" customFormat="1" x14ac:dyDescent="0.25">
      <c r="F30" s="52" t="s">
        <v>73</v>
      </c>
      <c r="G30" s="52">
        <v>15500</v>
      </c>
    </row>
    <row r="31" spans="1:19" s="10" customFormat="1" x14ac:dyDescent="0.25">
      <c r="C31" s="70"/>
      <c r="D31" s="70"/>
      <c r="F31" s="70" t="s">
        <v>74</v>
      </c>
      <c r="G31" s="70">
        <f>G29*G30</f>
        <v>8308000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7477200</v>
      </c>
    </row>
    <row r="33" spans="3:7" s="10" customFormat="1" x14ac:dyDescent="0.25">
      <c r="C33" s="70"/>
      <c r="D33" s="70"/>
      <c r="F33" s="70" t="s">
        <v>25</v>
      </c>
      <c r="G33" s="70">
        <f>G31*80%</f>
        <v>6646400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2024-12-13T08:59:00Z</dcterms:modified>
</cp:coreProperties>
</file>