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Deepak Kiran Bandgar\"/>
    </mc:Choice>
  </mc:AlternateContent>
  <xr:revisionPtr revIDLastSave="0" documentId="13_ncr:1_{06E761E2-DD87-4869-A88A-5D117623FE3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3" i="4"/>
  <c r="Q15" i="4"/>
  <c r="Q12" i="4"/>
  <c r="Q11" i="4"/>
  <c r="Q10" i="4"/>
  <c r="H21" i="4"/>
  <c r="I18" i="4"/>
  <c r="H29" i="4"/>
  <c r="I19" i="4"/>
  <c r="P12" i="4" l="1"/>
  <c r="Q9" i="4"/>
  <c r="P8" i="4"/>
  <c r="P7" i="4"/>
  <c r="Q6" i="4"/>
  <c r="P5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<sst xmlns="http://schemas.openxmlformats.org/spreadsheetml/2006/main" count="31" uniqueCount="28">
  <si>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</si>
  <si>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</si>
  <si>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</si>
  <si>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</si>
  <si>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</si>
  <si>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</si>
  <si>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</si>
  <si>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</si>
  <si>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</si>
  <si>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</si>
  <si>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</si>
  <si>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</si>
  <si>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flat no 403 4 th floor Bldg shree Ganesh, Bldg no .11, Unnati complex, sector no 19A, Ulwe</t>
  </si>
  <si>
    <t>bua</t>
  </si>
  <si>
    <t>agreement  - 22.10.24</t>
  </si>
  <si>
    <t>av</t>
  </si>
  <si>
    <t>sd</t>
  </si>
  <si>
    <t>rd</t>
  </si>
  <si>
    <t>allot ltr - 2011</t>
  </si>
  <si>
    <t>ca</t>
  </si>
  <si>
    <t>rate on ca</t>
  </si>
  <si>
    <t>07.08.24</t>
  </si>
  <si>
    <t>31.03.24</t>
  </si>
  <si>
    <t>06.03.24</t>
  </si>
  <si>
    <t>14.02.24</t>
  </si>
  <si>
    <t>05.01.24</t>
  </si>
  <si>
    <t>09.11.23</t>
  </si>
  <si>
    <t>Built up area (41%)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</si>
</sst>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52485-009E-48BD-BECF-AA082ED6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FBE61-35DE-4CD5-8CBC-39C4D7C34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B2462-A6D0-4DA5-93BC-F71A9621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667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4FCEF-A1FC-4E30-AB0B-3CEB28F8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EE615-AB4B-4595-8FC6-59D5717E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67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9DD1D7-515A-41C9-AC92-24752852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10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2648B-11BA-4883-B6EF-9EE21BA7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7CF433-C8D1-443F-ABE9-29BA11672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279DD-4AAD-408F-ADB3-28F64D8F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FFD56-EEFC-4506-9D35-0C496DD3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B74F7-7CD4-4198-BE70-EA1DCEB9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2ADF6-5BC8-4454-9C4C-FA3DC18F9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249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50B51-CB4E-4854-BDB7-287A46AE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726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F8C573-0608-4A9A-886B-7F7FE4109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39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9" sqref="Q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27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300</v>
      </c>
      <c r="C2" s="4">
        <f>B2*1.41</f>
        <v>423</v>
      </c>
      <c r="D2" s="4">
        <f t="shared" ref="D2:D13" si="2">C2*1.2</f>
        <v>507.59999999999997</v>
      </c>
      <c r="E2" s="5">
        <f t="shared" ref="E2:E13" si="3">R2</f>
        <v>3200000</v>
      </c>
      <c r="F2" s="10">
        <f t="shared" ref="F2:F13" si="4">ROUND((E2/B2),0)</f>
        <v>10667</v>
      </c>
      <c r="G2" s="10">
        <f t="shared" ref="G2:G13" si="5">ROUND((E2/C2),0)</f>
        <v>7565</v>
      </c>
      <c r="H2" s="10">
        <f t="shared" ref="H2:H13" si="6">ROUND((E2/D2),0)</f>
        <v>6304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300</v>
      </c>
      <c r="R2" s="2">
        <v>3200000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248.22695035460995</v>
      </c>
      <c r="C3" s="4">
        <f t="shared" ref="C3:C15" si="9">B3*1.41</f>
        <v>350</v>
      </c>
      <c r="D3" s="4">
        <f t="shared" si="2"/>
        <v>420</v>
      </c>
      <c r="E3" s="16">
        <f t="shared" si="3"/>
        <v>2700000</v>
      </c>
      <c r="F3" s="10">
        <f t="shared" si="4"/>
        <v>10877</v>
      </c>
      <c r="G3" s="10">
        <f t="shared" si="5"/>
        <v>7714</v>
      </c>
      <c r="H3" s="10">
        <f t="shared" si="6"/>
        <v>6429</v>
      </c>
      <c r="I3" s="4" t="e">
        <f>#REF!</f>
        <v>#REF!</v>
      </c>
      <c r="J3" s="4">
        <f t="shared" si="7"/>
        <v>0</v>
      </c>
      <c r="O3">
        <v>0</v>
      </c>
      <c r="P3">
        <v>350</v>
      </c>
      <c r="Q3">
        <f>P3/1.41</f>
        <v>248.22695035460995</v>
      </c>
      <c r="R3" s="2">
        <v>2700000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210</v>
      </c>
      <c r="C4" s="4">
        <f t="shared" si="9"/>
        <v>296.09999999999997</v>
      </c>
      <c r="D4" s="4">
        <f t="shared" si="2"/>
        <v>355.31999999999994</v>
      </c>
      <c r="E4" s="16">
        <f t="shared" si="3"/>
        <v>2500000</v>
      </c>
      <c r="F4" s="10">
        <f t="shared" si="4"/>
        <v>11905</v>
      </c>
      <c r="G4" s="10">
        <f t="shared" si="5"/>
        <v>8443</v>
      </c>
      <c r="H4" s="10">
        <f t="shared" si="6"/>
        <v>7036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210</v>
      </c>
      <c r="R4" s="2">
        <v>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260</v>
      </c>
      <c r="C5" s="4">
        <f t="shared" si="9"/>
        <v>366.59999999999997</v>
      </c>
      <c r="D5" s="4">
        <f t="shared" si="2"/>
        <v>439.91999999999996</v>
      </c>
      <c r="E5" s="16">
        <f t="shared" si="3"/>
        <v>2700000</v>
      </c>
      <c r="F5" s="10">
        <f t="shared" si="4"/>
        <v>10385</v>
      </c>
      <c r="G5" s="10">
        <f t="shared" si="5"/>
        <v>7365</v>
      </c>
      <c r="H5" s="10">
        <f t="shared" si="6"/>
        <v>6137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260</v>
      </c>
      <c r="R5" s="2">
        <v>2700000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270.83333333333337</v>
      </c>
      <c r="C6" s="4">
        <f t="shared" si="9"/>
        <v>381.87500000000006</v>
      </c>
      <c r="D6" s="4">
        <f t="shared" si="2"/>
        <v>458.25000000000006</v>
      </c>
      <c r="E6" s="16">
        <f t="shared" si="3"/>
        <v>2700000</v>
      </c>
      <c r="F6" s="10">
        <f t="shared" si="4"/>
        <v>9969</v>
      </c>
      <c r="G6" s="10">
        <f t="shared" si="5"/>
        <v>7070</v>
      </c>
      <c r="H6" s="10">
        <f t="shared" si="6"/>
        <v>5892</v>
      </c>
      <c r="I6" s="4" t="e">
        <f>#REF!</f>
        <v>#REF!</v>
      </c>
      <c r="J6" s="4">
        <f t="shared" si="7"/>
        <v>0</v>
      </c>
      <c r="O6">
        <v>0</v>
      </c>
      <c r="P6">
        <v>325</v>
      </c>
      <c r="Q6">
        <f t="shared" ref="Q2:Q12" si="10">P6/1.2</f>
        <v>270.83333333333337</v>
      </c>
      <c r="R6" s="2">
        <v>2700000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493.5</v>
      </c>
      <c r="D7" s="4">
        <f t="shared" si="2"/>
        <v>592.19999999999993</v>
      </c>
      <c r="E7" s="16">
        <f t="shared" si="3"/>
        <v>4700000</v>
      </c>
      <c r="F7" s="15">
        <f t="shared" si="4"/>
        <v>13429</v>
      </c>
      <c r="G7" s="10">
        <f t="shared" si="5"/>
        <v>9524</v>
      </c>
      <c r="H7" s="10">
        <f t="shared" si="6"/>
        <v>7937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350</v>
      </c>
      <c r="R7" s="2">
        <v>4700000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325</v>
      </c>
      <c r="C8" s="4">
        <f t="shared" si="9"/>
        <v>458.25</v>
      </c>
      <c r="D8" s="4">
        <f t="shared" si="2"/>
        <v>549.9</v>
      </c>
      <c r="E8" s="16">
        <f t="shared" si="3"/>
        <v>4500000</v>
      </c>
      <c r="F8" s="15">
        <f t="shared" si="4"/>
        <v>13846</v>
      </c>
      <c r="G8" s="10">
        <f t="shared" si="5"/>
        <v>9820</v>
      </c>
      <c r="H8" s="10">
        <f t="shared" si="6"/>
        <v>8183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325</v>
      </c>
      <c r="R8" s="2">
        <v>4500000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375</v>
      </c>
      <c r="C9" s="4">
        <f t="shared" si="9"/>
        <v>528.75</v>
      </c>
      <c r="D9" s="4">
        <f t="shared" si="2"/>
        <v>634.5</v>
      </c>
      <c r="E9" s="16">
        <f t="shared" si="3"/>
        <v>4800000</v>
      </c>
      <c r="F9" s="10">
        <f t="shared" si="4"/>
        <v>12800</v>
      </c>
      <c r="G9" s="10">
        <f t="shared" si="5"/>
        <v>9078</v>
      </c>
      <c r="H9" s="10">
        <f t="shared" si="6"/>
        <v>7565</v>
      </c>
      <c r="I9" s="4" t="e">
        <f>#REF!</f>
        <v>#REF!</v>
      </c>
      <c r="J9" s="4">
        <f t="shared" si="7"/>
        <v>0</v>
      </c>
      <c r="O9">
        <v>0</v>
      </c>
      <c r="P9">
        <v>450</v>
      </c>
      <c r="Q9">
        <f t="shared" si="10"/>
        <v>375</v>
      </c>
      <c r="R9" s="2">
        <v>4800000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229.78723404255319</v>
      </c>
      <c r="C10" s="4">
        <f t="shared" si="9"/>
        <v>324</v>
      </c>
      <c r="D10" s="4">
        <f t="shared" si="2"/>
        <v>388.8</v>
      </c>
      <c r="E10" s="16">
        <f t="shared" si="3"/>
        <v>2600000</v>
      </c>
      <c r="F10" s="15">
        <f t="shared" si="4"/>
        <v>11315</v>
      </c>
      <c r="G10" s="10">
        <f t="shared" si="5"/>
        <v>8025</v>
      </c>
      <c r="H10" s="10">
        <f t="shared" si="6"/>
        <v>6687</v>
      </c>
      <c r="I10" s="4" t="e">
        <f>#REF!</f>
        <v>#REF!</v>
      </c>
      <c r="J10" s="4" t="str">
        <f t="shared" si="7"/>
        <v>07.08.24</v>
      </c>
      <c r="O10">
        <v>0</v>
      </c>
      <c r="P10">
        <v>324</v>
      </c>
      <c r="Q10">
        <f>P10/1.41</f>
        <v>229.78723404255319</v>
      </c>
      <c r="R10" s="2">
        <v>2600000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320.93617021276594</v>
      </c>
      <c r="C11" s="4">
        <f t="shared" si="9"/>
        <v>452.52</v>
      </c>
      <c r="D11" s="4">
        <f t="shared" si="2"/>
        <v>543.024</v>
      </c>
      <c r="E11" s="16">
        <f t="shared" si="3"/>
        <v>4000000</v>
      </c>
      <c r="F11" s="15">
        <f t="shared" si="4"/>
        <v>12464</v>
      </c>
      <c r="G11" s="10">
        <f t="shared" si="5"/>
        <v>8839</v>
      </c>
      <c r="H11" s="10">
        <f t="shared" si="6"/>
        <v>7366</v>
      </c>
      <c r="I11" s="4" t="e">
        <f>#REF!</f>
        <v>#REF!</v>
      </c>
      <c r="J11" s="4" t="str">
        <f t="shared" si="7"/>
        <v>31.03.24</v>
      </c>
      <c r="O11">
        <v>0</v>
      </c>
      <c r="P11">
        <v>452.52</v>
      </c>
      <c r="Q11">
        <f>P11/1.41</f>
        <v>320.93617021276594</v>
      </c>
      <c r="R11" s="2">
        <v>4000000</v>
      </c>
      <c r="S11" s="8" t="s">
        <v>22</v>
      </c>
      <c r="T11" s="8"/>
    </row>
    <row r="12" spans="1:20" x14ac:dyDescent="0.25">
      <c r="A12" s="4">
        <f t="shared" si="0"/>
        <v>0</v>
      </c>
      <c r="B12" s="4">
        <f t="shared" si="1"/>
        <v>209.898</v>
      </c>
      <c r="C12" s="4">
        <f t="shared" si="9"/>
        <v>295.95617999999996</v>
      </c>
      <c r="D12" s="4">
        <f t="shared" si="2"/>
        <v>355.14741599999996</v>
      </c>
      <c r="E12" s="16">
        <f t="shared" si="3"/>
        <v>2000000</v>
      </c>
      <c r="F12" s="10">
        <f t="shared" si="4"/>
        <v>9528</v>
      </c>
      <c r="G12" s="10">
        <f t="shared" si="5"/>
        <v>6758</v>
      </c>
      <c r="H12" s="10">
        <f t="shared" si="6"/>
        <v>5631</v>
      </c>
      <c r="I12" s="4" t="e">
        <f>#REF!</f>
        <v>#REF!</v>
      </c>
      <c r="J12" s="4" t="str">
        <f t="shared" si="7"/>
        <v>06.03.24</v>
      </c>
      <c r="O12">
        <v>0</v>
      </c>
      <c r="P12">
        <f t="shared" si="8"/>
        <v>0</v>
      </c>
      <c r="Q12">
        <f>19.5*10.764</f>
        <v>209.898</v>
      </c>
      <c r="R12" s="2">
        <v>2000000</v>
      </c>
      <c r="S12" s="8" t="s">
        <v>23</v>
      </c>
      <c r="T12" s="8"/>
    </row>
    <row r="13" spans="1:20" x14ac:dyDescent="0.25">
      <c r="A13" s="4">
        <f t="shared" si="0"/>
        <v>0</v>
      </c>
      <c r="B13" s="4">
        <f t="shared" si="1"/>
        <v>320</v>
      </c>
      <c r="C13" s="4">
        <f t="shared" si="9"/>
        <v>451.2</v>
      </c>
      <c r="D13" s="4">
        <f t="shared" si="2"/>
        <v>541.43999999999994</v>
      </c>
      <c r="E13" s="16">
        <f t="shared" si="3"/>
        <v>3100000</v>
      </c>
      <c r="F13" s="10">
        <f t="shared" si="4"/>
        <v>9688</v>
      </c>
      <c r="G13" s="10">
        <f t="shared" si="5"/>
        <v>6871</v>
      </c>
      <c r="H13" s="10">
        <f t="shared" si="6"/>
        <v>5725</v>
      </c>
      <c r="I13" s="4" t="e">
        <f>#REF!</f>
        <v>#REF!</v>
      </c>
      <c r="J13" s="4" t="str">
        <f t="shared" si="7"/>
        <v>14.02.24</v>
      </c>
      <c r="O13">
        <v>0</v>
      </c>
      <c r="P13">
        <f t="shared" ref="P13" si="11">O13/1.2</f>
        <v>0</v>
      </c>
      <c r="Q13">
        <v>320</v>
      </c>
      <c r="R13" s="2">
        <v>3100000</v>
      </c>
      <c r="S13" s="8" t="s">
        <v>24</v>
      </c>
      <c r="T13" s="8"/>
    </row>
    <row r="14" spans="1:20" x14ac:dyDescent="0.25">
      <c r="A14" s="4">
        <f t="shared" si="0"/>
        <v>0</v>
      </c>
      <c r="B14" s="4">
        <f t="shared" si="1"/>
        <v>320</v>
      </c>
      <c r="C14" s="4">
        <f t="shared" si="9"/>
        <v>451.2</v>
      </c>
      <c r="D14" s="4">
        <f t="shared" ref="D14:D15" si="12">C14*1.2</f>
        <v>541.43999999999994</v>
      </c>
      <c r="E14" s="16">
        <f t="shared" ref="E14:E15" si="13">R14</f>
        <v>4800000</v>
      </c>
      <c r="F14" s="10">
        <f t="shared" ref="F14:F15" si="14">ROUND((E14/B14),0)</f>
        <v>15000</v>
      </c>
      <c r="G14" s="10">
        <f t="shared" ref="G14:G15" si="15">ROUND((E14/C14),0)</f>
        <v>10638</v>
      </c>
      <c r="H14" s="10">
        <f t="shared" ref="H14:H15" si="16">ROUND((E14/D14),0)</f>
        <v>8865</v>
      </c>
      <c r="I14" s="4" t="e">
        <f>#REF!</f>
        <v>#REF!</v>
      </c>
      <c r="J14" s="4" t="str">
        <f t="shared" ref="J14:J15" si="17">S14</f>
        <v>05.01.24</v>
      </c>
      <c r="O14">
        <v>0</v>
      </c>
      <c r="P14">
        <f t="shared" ref="P14:P15" si="18">O14/1.2</f>
        <v>0</v>
      </c>
      <c r="Q14">
        <v>320</v>
      </c>
      <c r="R14" s="2">
        <v>4800000</v>
      </c>
      <c r="S14" s="8" t="s">
        <v>25</v>
      </c>
      <c r="T14" s="8"/>
    </row>
    <row r="15" spans="1:20" x14ac:dyDescent="0.25">
      <c r="A15" s="4">
        <f t="shared" si="0"/>
        <v>0</v>
      </c>
      <c r="B15" s="4">
        <f t="shared" si="1"/>
        <v>209.898</v>
      </c>
      <c r="C15" s="4">
        <f t="shared" si="9"/>
        <v>295.95617999999996</v>
      </c>
      <c r="D15" s="4">
        <f t="shared" si="12"/>
        <v>355.14741599999996</v>
      </c>
      <c r="E15" s="5">
        <f t="shared" si="13"/>
        <v>2260000</v>
      </c>
      <c r="F15" s="10">
        <f t="shared" si="14"/>
        <v>10767</v>
      </c>
      <c r="G15" s="4">
        <f t="shared" si="15"/>
        <v>7636</v>
      </c>
      <c r="H15" s="4">
        <f t="shared" si="16"/>
        <v>6364</v>
      </c>
      <c r="I15" s="4" t="e">
        <f>#REF!</f>
        <v>#REF!</v>
      </c>
      <c r="J15" s="4" t="str">
        <f t="shared" si="17"/>
        <v>09.11.23</v>
      </c>
      <c r="O15">
        <v>0</v>
      </c>
      <c r="P15">
        <f t="shared" si="18"/>
        <v>0</v>
      </c>
      <c r="Q15">
        <f>19.5*10.764</f>
        <v>209.898</v>
      </c>
      <c r="R15" s="2">
        <v>2260000</v>
      </c>
      <c r="S15" s="8" t="s">
        <v>26</v>
      </c>
      <c r="T15" s="8"/>
    </row>
    <row r="17" spans="7:24" x14ac:dyDescent="0.25">
      <c r="G17" t="s">
        <v>12</v>
      </c>
    </row>
    <row r="18" spans="7:24" x14ac:dyDescent="0.25">
      <c r="G18" t="s">
        <v>19</v>
      </c>
      <c r="H18">
        <v>320</v>
      </c>
      <c r="I18">
        <f>I19/H18</f>
        <v>1.4144568749999997</v>
      </c>
    </row>
    <row r="19" spans="7:24" x14ac:dyDescent="0.25">
      <c r="G19" t="s">
        <v>13</v>
      </c>
      <c r="H19">
        <v>453</v>
      </c>
      <c r="I19">
        <f>42.05*10.764</f>
        <v>452.62619999999993</v>
      </c>
    </row>
    <row r="20" spans="7:24" x14ac:dyDescent="0.25">
      <c r="G20" t="s">
        <v>20</v>
      </c>
      <c r="H20">
        <v>12300</v>
      </c>
    </row>
    <row r="21" spans="7:24" x14ac:dyDescent="0.25">
      <c r="H21">
        <f>H20*H18</f>
        <v>3936000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I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3500000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210000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SUM(H26:H28)</f>
        <v>3740000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49A0-4983-4502-9DB0-334B6EA808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4462-8413-4E64-8C2B-3527DD6A03C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2024-12-12T10:37:55Z</dcterms:modified>
</cp:coreProperties>
</file>