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BOB\Tardeo\Pace Engineering Industries Pvt. Ltd\Unit No. 318\"/>
    </mc:Choice>
  </mc:AlternateContent>
  <xr:revisionPtr revIDLastSave="0" documentId="13_ncr:1_{2D986018-FD3F-4A64-B30D-0757CF7DD68A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" i="4" l="1"/>
  <c r="P3" i="4"/>
  <c r="P2" i="4"/>
  <c r="G29" i="4" l="1"/>
  <c r="D34" i="4"/>
  <c r="C12" i="25" l="1"/>
  <c r="C5" i="25" l="1"/>
  <c r="C4" i="25"/>
  <c r="C3" i="25"/>
  <c r="Q2" i="4"/>
  <c r="B2" i="4" s="1"/>
  <c r="C2" i="4" s="1"/>
  <c r="Q3" i="4"/>
  <c r="B3" i="4" s="1"/>
  <c r="C3" i="4" s="1"/>
  <c r="D3" i="4" s="1"/>
  <c r="Q4" i="4"/>
  <c r="B4" i="4" s="1"/>
  <c r="C4" i="4" s="1"/>
  <c r="D4" i="4" s="1"/>
  <c r="P5" i="4"/>
  <c r="P6" i="4"/>
  <c r="Q6" i="4" s="1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J4" i="4"/>
  <c r="I4" i="4"/>
  <c r="J3" i="4"/>
  <c r="I3" i="4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5" i="23" l="1"/>
  <c r="B20" i="23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<sst xmlns="http://schemas.openxmlformats.org/spreadsheetml/2006/main" count="133" uniqueCount="91">
  <si>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</si>
  <si>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</si>
  <si>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</si>
  <si>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</si>
  <si>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</si>
  <si>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</si>
  <si>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</si>
  <si>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</si>
  <si>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</si>
  <si>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</si>
  <si>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</si>
  <si>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</si>
  <si>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</si>
  <si>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</si>
  <si>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</si>
  <si>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</si>
  <si>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</si>
  <si>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</si>
  <si>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</si>
  <si>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</si>
  <si>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</si>
  <si>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</si>
  <si>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</si>
  <si>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</si>
  <si>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</si>
  <si>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</si>
  <si>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</si>
  <si>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</si>
  <si>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</si>
  <si>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</si>
  <si>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</si>
  <si>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</si>
  <si>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</si>
  <si>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</si>
  <si>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</si>
  <si>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</si>
  <si>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</si>
  <si>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</si>
  <si>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</si>
  <si>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</si>
  <si>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</si>
  <si>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</si>
  <si>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</si>
  <si>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</si>
  <si>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</si>
  <si>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</si>
  <si>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</si>
  <si>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</si>
  <si>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</si>
  <si>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</si>
  <si>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</si>
  <si>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</si>
  <si>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</si>
  <si>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</si>
  <si>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</si>
  <si>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</si>
  <si>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</si>
  <si>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</si>
  <si>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</si>
  <si>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</si>
  <si>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</si>
  <si>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</si>
  <si>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</si>
  <si>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</si>
  <si>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</si>
  <si>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</si>
  <si>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</si>
  <si>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</si>
  <si>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</si>
  <si>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</si>
  <si>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</si>
  <si>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</si>
  <si>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</si>
  <si>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</si>
  <si>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</si>
  <si>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</si>
  <si>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</si>
  <si>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</si>
  <si>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</si>
  <si>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</si>
  <si>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</si>
  <si>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</si>
  <si>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</si>
  <si>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</si>
  <si>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PREV VAL - 2021</t>
  </si>
  <si>
    <t>RATE</t>
  </si>
  <si>
    <t>BUA</t>
  </si>
  <si>
    <t>IGR-14.06.24</t>
  </si>
  <si>
    <t>IGR-06.06.23</t>
  </si>
  <si>
    <t>IGR-17.02.23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</si>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</sst>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9" fillId="0" borderId="8" xfId="0" applyFont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45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FA0571-C8BB-4FF4-B3B9-C67B1BAEB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38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F601F4-9DA6-4C2A-B738-F9AB78E43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210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D480A4-28B0-40E4-9EAE-B94B65129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896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325086</xdr:colOff>
      <xdr:row>48</xdr:row>
      <xdr:rowOff>86940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8ADA45-D6BF-4E14-8F8B-B38C03824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59486" cy="87070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325086</xdr:colOff>
      <xdr:row>46</xdr:row>
      <xdr:rowOff>10749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30C019-44B3-413A-B47E-945352C30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59486" cy="8773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76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82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77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78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79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80</v>
      </c>
      <c r="C8" s="45">
        <f>C7*D13%</f>
        <v>221554.92899999997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81</v>
      </c>
      <c r="C9" s="50">
        <f>C6+C8</f>
        <v>250954.92899999997</v>
      </c>
      <c r="D9" s="51" t="s">
        <v>62</v>
      </c>
      <c r="E9" s="52">
        <f>C9/10.764</f>
        <v>23314.28177257525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2024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1993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31</v>
      </c>
      <c r="D13" s="58">
        <f>D12-C13</f>
        <v>69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L84"/>
  <sheetViews>
    <sheetView tabSelected="1" workbookViewId="0">
      <selection activeCell="E1" sqref="E1:I1048576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26000</v>
      </c>
      <c r="C3" s="19" t="s">
        <v>75</v>
      </c>
      <c r="D3" s="6" t="s">
        <v>83</v>
      </c>
    </row>
    <row r="4" spans="1:4" ht="30" x14ac:dyDescent="0.25">
      <c r="A4" s="18" t="s">
        <v>14</v>
      </c>
      <c r="B4" s="16">
        <v>2700</v>
      </c>
      <c r="C4" s="19"/>
    </row>
    <row r="5" spans="1:4" x14ac:dyDescent="0.25">
      <c r="A5" s="13" t="s">
        <v>15</v>
      </c>
      <c r="B5" s="16">
        <f>B3-B4</f>
        <v>23300</v>
      </c>
      <c r="C5" s="19"/>
    </row>
    <row r="6" spans="1:4" x14ac:dyDescent="0.25">
      <c r="A6" s="13" t="s">
        <v>16</v>
      </c>
      <c r="B6" s="16">
        <f>B4</f>
        <v>2700</v>
      </c>
      <c r="C6" s="19"/>
    </row>
    <row r="7" spans="1:4" x14ac:dyDescent="0.25">
      <c r="A7" s="13" t="s">
        <v>17</v>
      </c>
      <c r="B7" s="20">
        <f>C7-C8</f>
        <v>31</v>
      </c>
      <c r="C7" s="20">
        <v>2024</v>
      </c>
    </row>
    <row r="8" spans="1:4" x14ac:dyDescent="0.25">
      <c r="A8" s="13" t="s">
        <v>18</v>
      </c>
      <c r="B8" s="20">
        <f>B9-B7</f>
        <v>29</v>
      </c>
      <c r="C8" s="20">
        <v>1993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46.5</v>
      </c>
      <c r="C10" s="20"/>
    </row>
    <row r="11" spans="1:4" x14ac:dyDescent="0.25">
      <c r="A11" s="13"/>
      <c r="B11" s="21">
        <f>B10%</f>
        <v>0.46500000000000002</v>
      </c>
      <c r="C11" s="21"/>
    </row>
    <row r="12" spans="1:4" x14ac:dyDescent="0.25">
      <c r="A12" s="13" t="s">
        <v>21</v>
      </c>
      <c r="B12" s="16">
        <f>B6*B11</f>
        <v>1255.5</v>
      </c>
      <c r="C12" s="19"/>
    </row>
    <row r="13" spans="1:4" x14ac:dyDescent="0.25">
      <c r="A13" s="13" t="s">
        <v>22</v>
      </c>
      <c r="B13" s="16">
        <f>B6-B12</f>
        <v>1444.5</v>
      </c>
      <c r="C13" s="19"/>
    </row>
    <row r="14" spans="1:4" x14ac:dyDescent="0.25">
      <c r="A14" s="13" t="s">
        <v>15</v>
      </c>
      <c r="B14" s="16">
        <f>B5</f>
        <v>23300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24744.5</v>
      </c>
      <c r="C16" s="19"/>
    </row>
    <row r="17" spans="1:12" x14ac:dyDescent="0.25">
      <c r="B17" s="20"/>
      <c r="C17" s="20"/>
    </row>
    <row r="18" spans="1:12" x14ac:dyDescent="0.25">
      <c r="A18" s="64" t="str">
        <f>D3</f>
        <v>ACA</v>
      </c>
      <c r="B18" s="23">
        <v>360</v>
      </c>
      <c r="C18" s="20"/>
      <c r="L18" t="s">
        <v>90</v>
      </c>
    </row>
    <row r="19" spans="1:12" x14ac:dyDescent="0.25">
      <c r="A19" s="13" t="s">
        <v>73</v>
      </c>
      <c r="B19" s="24">
        <f>B18*B16</f>
        <v>8908020</v>
      </c>
      <c r="C19" s="65"/>
      <c r="D19" s="58"/>
    </row>
    <row r="20" spans="1:12" x14ac:dyDescent="0.25">
      <c r="A20" s="13" t="s">
        <v>24</v>
      </c>
      <c r="B20" s="25">
        <f>B19*90%</f>
        <v>8017218</v>
      </c>
      <c r="C20" s="24"/>
      <c r="D20" s="58"/>
    </row>
    <row r="21" spans="1:12" x14ac:dyDescent="0.25">
      <c r="A21" s="13" t="s">
        <v>25</v>
      </c>
      <c r="B21" s="25">
        <f>B19*80%</f>
        <v>7126416</v>
      </c>
      <c r="C21" s="25"/>
      <c r="D21" s="58"/>
    </row>
    <row r="22" spans="1:12" x14ac:dyDescent="0.25">
      <c r="A22" s="13"/>
      <c r="C22" s="20"/>
    </row>
    <row r="23" spans="1:12" x14ac:dyDescent="0.25">
      <c r="A23" s="26" t="s">
        <v>26</v>
      </c>
      <c r="B23" s="27">
        <f>B4*B18</f>
        <v>972000</v>
      </c>
      <c r="C23" s="27"/>
    </row>
    <row r="24" spans="1:12" x14ac:dyDescent="0.25">
      <c r="A24" s="13" t="s">
        <v>27</v>
      </c>
    </row>
    <row r="25" spans="1:12" x14ac:dyDescent="0.25">
      <c r="A25" s="28" t="s">
        <v>28</v>
      </c>
      <c r="B25" s="25">
        <f>B19*0.025/12</f>
        <v>18558.375</v>
      </c>
      <c r="C25" s="25"/>
      <c r="D25" s="25"/>
    </row>
    <row r="26" spans="1:12" x14ac:dyDescent="0.25">
      <c r="B26" s="25"/>
      <c r="C26" s="25"/>
    </row>
    <row r="27" spans="1:12" x14ac:dyDescent="0.25">
      <c r="B27" s="25"/>
      <c r="C27" s="25"/>
    </row>
    <row r="28" spans="1:12" x14ac:dyDescent="0.25">
      <c r="B28"/>
      <c r="C28"/>
    </row>
    <row r="29" spans="1:12" x14ac:dyDescent="0.25">
      <c r="B29"/>
      <c r="C29"/>
    </row>
    <row r="30" spans="1:12" x14ac:dyDescent="0.25">
      <c r="B30"/>
      <c r="C30"/>
    </row>
    <row r="31" spans="1:12" x14ac:dyDescent="0.25">
      <c r="B31"/>
      <c r="C31"/>
    </row>
    <row r="32" spans="1:12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S2" sqref="S2:S4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340.05269999999996</v>
      </c>
      <c r="C2" s="4">
        <f t="shared" ref="C2:C16" si="1">B2*1.2</f>
        <v>408.06323999999995</v>
      </c>
      <c r="D2" s="4">
        <f t="shared" ref="D2:D16" si="2">C2*1.2</f>
        <v>489.67588799999993</v>
      </c>
      <c r="E2" s="5">
        <f t="shared" ref="E2:E16" si="3">R2</f>
        <v>7000000</v>
      </c>
      <c r="F2" s="4">
        <f t="shared" ref="F2:F15" si="4">ROUND((E2/B2),0)</f>
        <v>20585</v>
      </c>
      <c r="G2" s="4">
        <f t="shared" ref="G2:G15" si="5">ROUND((E2/C2),0)</f>
        <v>17154</v>
      </c>
      <c r="H2" s="4">
        <f t="shared" ref="H2:H15" si="6">ROUND((E2/D2),0)</f>
        <v>14295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>37.91*10.764</f>
        <v>408.06323999999995</v>
      </c>
      <c r="Q2">
        <f t="shared" ref="Q2:Q10" si="9">P2/1.2</f>
        <v>340.05269999999996</v>
      </c>
      <c r="R2" s="2">
        <v>7000000</v>
      </c>
      <c r="S2" s="2" t="s">
        <v>87</v>
      </c>
    </row>
    <row r="3" spans="1:19" x14ac:dyDescent="0.25">
      <c r="A3" s="4">
        <v>2</v>
      </c>
      <c r="B3" s="4">
        <f t="shared" si="0"/>
        <v>340.05269999999996</v>
      </c>
      <c r="C3" s="4">
        <f t="shared" si="1"/>
        <v>408.06323999999995</v>
      </c>
      <c r="D3" s="4">
        <f t="shared" si="2"/>
        <v>489.67588799999993</v>
      </c>
      <c r="E3" s="5">
        <f t="shared" si="3"/>
        <v>8000000</v>
      </c>
      <c r="F3" s="67">
        <f t="shared" si="4"/>
        <v>23526</v>
      </c>
      <c r="G3" s="67">
        <f t="shared" si="5"/>
        <v>19605</v>
      </c>
      <c r="H3" s="67">
        <f t="shared" si="6"/>
        <v>16337</v>
      </c>
      <c r="I3" s="67">
        <f t="shared" si="7"/>
        <v>0</v>
      </c>
      <c r="J3" s="67">
        <f t="shared" si="8"/>
        <v>0</v>
      </c>
      <c r="K3" s="68"/>
      <c r="L3" s="68"/>
      <c r="M3" s="68"/>
      <c r="N3" s="68"/>
      <c r="O3" s="68">
        <v>0</v>
      </c>
      <c r="P3" s="68">
        <f>37.91*10.764</f>
        <v>408.06323999999995</v>
      </c>
      <c r="Q3" s="68">
        <f t="shared" si="9"/>
        <v>340.05269999999996</v>
      </c>
      <c r="R3" s="69">
        <v>8000000</v>
      </c>
      <c r="S3" s="69" t="s">
        <v>88</v>
      </c>
    </row>
    <row r="4" spans="1:19" x14ac:dyDescent="0.25">
      <c r="A4" s="4">
        <v>3</v>
      </c>
      <c r="B4" s="4">
        <f t="shared" si="0"/>
        <v>360.05580000000003</v>
      </c>
      <c r="C4" s="4">
        <f t="shared" si="1"/>
        <v>432.06696000000005</v>
      </c>
      <c r="D4" s="4">
        <f t="shared" si="2"/>
        <v>518.48035200000004</v>
      </c>
      <c r="E4" s="5">
        <f t="shared" si="3"/>
        <v>8750000</v>
      </c>
      <c r="F4" s="67">
        <f t="shared" si="4"/>
        <v>24302</v>
      </c>
      <c r="G4" s="67">
        <f t="shared" si="5"/>
        <v>20251</v>
      </c>
      <c r="H4" s="67">
        <f t="shared" si="6"/>
        <v>16876</v>
      </c>
      <c r="I4" s="67">
        <f t="shared" si="7"/>
        <v>0</v>
      </c>
      <c r="J4" s="67">
        <f t="shared" si="8"/>
        <v>0</v>
      </c>
      <c r="K4" s="68"/>
      <c r="L4" s="68"/>
      <c r="M4" s="68"/>
      <c r="N4" s="68"/>
      <c r="O4" s="68">
        <v>0</v>
      </c>
      <c r="P4" s="68">
        <f>40.14*10.764</f>
        <v>432.06695999999999</v>
      </c>
      <c r="Q4" s="68">
        <f t="shared" si="9"/>
        <v>360.05580000000003</v>
      </c>
      <c r="R4" s="69">
        <v>8750000</v>
      </c>
      <c r="S4" s="69" t="s">
        <v>89</v>
      </c>
    </row>
    <row r="5" spans="1:19" x14ac:dyDescent="0.25">
      <c r="A5" s="4">
        <v>4</v>
      </c>
      <c r="B5" s="4">
        <f t="shared" si="0"/>
        <v>490</v>
      </c>
      <c r="C5" s="4">
        <f t="shared" si="1"/>
        <v>588</v>
      </c>
      <c r="D5" s="4">
        <f t="shared" si="2"/>
        <v>705.6</v>
      </c>
      <c r="E5" s="5">
        <f t="shared" si="3"/>
        <v>13000000</v>
      </c>
      <c r="F5" s="67">
        <f t="shared" si="4"/>
        <v>26531</v>
      </c>
      <c r="G5" s="67">
        <f t="shared" si="5"/>
        <v>22109</v>
      </c>
      <c r="H5" s="67">
        <f t="shared" si="6"/>
        <v>18424</v>
      </c>
      <c r="I5" s="67">
        <f t="shared" si="7"/>
        <v>0</v>
      </c>
      <c r="J5" s="67">
        <f t="shared" si="8"/>
        <v>0</v>
      </c>
      <c r="K5" s="68"/>
      <c r="L5" s="68"/>
      <c r="M5" s="68"/>
      <c r="N5" s="68"/>
      <c r="O5" s="68">
        <v>0</v>
      </c>
      <c r="P5" s="68">
        <f t="shared" ref="P5:P10" si="10">O5/1.2</f>
        <v>0</v>
      </c>
      <c r="Q5" s="68">
        <v>490</v>
      </c>
      <c r="R5" s="69">
        <v>13000000</v>
      </c>
      <c r="S5" s="2"/>
    </row>
    <row r="6" spans="1:19" x14ac:dyDescent="0.25">
      <c r="A6" s="4">
        <v>5</v>
      </c>
      <c r="B6" s="4">
        <f t="shared" si="0"/>
        <v>878.47222222222229</v>
      </c>
      <c r="C6" s="4">
        <f t="shared" si="1"/>
        <v>1054.1666666666667</v>
      </c>
      <c r="D6" s="4">
        <f t="shared" si="2"/>
        <v>1265</v>
      </c>
      <c r="E6" s="5">
        <f t="shared" si="3"/>
        <v>22500000</v>
      </c>
      <c r="F6" s="67">
        <f t="shared" si="4"/>
        <v>25613</v>
      </c>
      <c r="G6" s="67">
        <f t="shared" si="5"/>
        <v>21344</v>
      </c>
      <c r="H6" s="67">
        <f t="shared" si="6"/>
        <v>17787</v>
      </c>
      <c r="I6" s="67">
        <f t="shared" si="7"/>
        <v>0</v>
      </c>
      <c r="J6" s="67">
        <f t="shared" si="8"/>
        <v>0</v>
      </c>
      <c r="K6" s="68"/>
      <c r="L6" s="68"/>
      <c r="M6" s="68"/>
      <c r="N6" s="68"/>
      <c r="O6" s="68">
        <v>1265</v>
      </c>
      <c r="P6" s="68">
        <f t="shared" si="10"/>
        <v>1054.1666666666667</v>
      </c>
      <c r="Q6" s="68">
        <f t="shared" si="9"/>
        <v>878.47222222222229</v>
      </c>
      <c r="R6" s="69">
        <v>22500000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0"/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0"/>
        <v>0</v>
      </c>
      <c r="Q8">
        <f t="shared" si="9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0"/>
        <v>0</v>
      </c>
      <c r="Q9">
        <f t="shared" si="9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0"/>
        <v>0</v>
      </c>
      <c r="Q10">
        <f t="shared" si="9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/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/>
    </row>
    <row r="28" spans="1:19" s="9" customFormat="1" x14ac:dyDescent="0.25">
      <c r="C28" s="60" t="s">
        <v>74</v>
      </c>
      <c r="D28" s="60"/>
      <c r="F28" s="45" t="s">
        <v>83</v>
      </c>
      <c r="G28" s="45">
        <v>360</v>
      </c>
    </row>
    <row r="29" spans="1:19" s="9" customFormat="1" x14ac:dyDescent="0.25">
      <c r="C29" s="60" t="s">
        <v>1</v>
      </c>
      <c r="D29" s="60"/>
      <c r="F29" s="45" t="s">
        <v>71</v>
      </c>
      <c r="G29" s="45">
        <f>G28*1.2</f>
        <v>432</v>
      </c>
      <c r="H29" s="9">
        <f>G29/G28</f>
        <v>1.2</v>
      </c>
    </row>
    <row r="30" spans="1:19" s="9" customFormat="1" x14ac:dyDescent="0.25">
      <c r="F30" s="45" t="s">
        <v>72</v>
      </c>
      <c r="G30" s="45"/>
    </row>
    <row r="31" spans="1:19" s="9" customFormat="1" x14ac:dyDescent="0.25">
      <c r="C31" s="63" t="s">
        <v>84</v>
      </c>
      <c r="D31" s="63"/>
      <c r="F31" s="63" t="s">
        <v>73</v>
      </c>
      <c r="G31" s="63">
        <f>G29*G30</f>
        <v>0</v>
      </c>
      <c r="H31" s="9" t="e">
        <f>G31/D29</f>
        <v>#DIV/0!</v>
      </c>
    </row>
    <row r="32" spans="1:19" s="9" customFormat="1" x14ac:dyDescent="0.25">
      <c r="C32" s="63" t="s">
        <v>86</v>
      </c>
      <c r="D32" s="63">
        <v>432</v>
      </c>
      <c r="F32" s="63" t="s">
        <v>24</v>
      </c>
      <c r="G32" s="63">
        <f>G31*90%</f>
        <v>0</v>
      </c>
    </row>
    <row r="33" spans="3:7" s="9" customFormat="1" x14ac:dyDescent="0.25">
      <c r="C33" s="63" t="s">
        <v>85</v>
      </c>
      <c r="D33" s="63">
        <v>19000</v>
      </c>
      <c r="F33" s="63" t="s">
        <v>25</v>
      </c>
      <c r="G33" s="63">
        <f>G31*80%</f>
        <v>0</v>
      </c>
    </row>
    <row r="34" spans="3:7" s="9" customFormat="1" x14ac:dyDescent="0.25">
      <c r="C34" s="63"/>
      <c r="D34" s="63">
        <f>D32*D33</f>
        <v>8208000</v>
      </c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2024-12-28T06:18:39Z</dcterms:modified>
</cp:coreProperties>
</file>