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Tardeo\Pace Engineering Industries Pvt. Ltd\Flat No. 608\"/>
    </mc:Choice>
  </mc:AlternateContent>
  <xr:revisionPtr revIDLastSave="0" documentId="13_ncr:1_{E562C4DD-901D-4408-B13A-299870F930E5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4" l="1"/>
  <c r="P3" i="4" l="1"/>
  <c r="P2" i="4"/>
  <c r="D34" i="4" l="1"/>
  <c r="C12" i="25" l="1"/>
  <c r="C5" i="25" l="1"/>
  <c r="C4" i="25"/>
  <c r="C3" i="25"/>
  <c r="Q2" i="4"/>
  <c r="B2" i="4" s="1"/>
  <c r="C2" i="4" s="1"/>
  <c r="Q3" i="4"/>
  <c r="B3" i="4" s="1"/>
  <c r="C3" i="4" s="1"/>
  <c r="D3" i="4" s="1"/>
  <c r="P4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<sst xmlns="http://schemas.openxmlformats.org/spreadsheetml/2006/main" count="132" uniqueCount="90">
  <si>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</si>
  <si>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</si>
  <si>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</si>
  <si>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</si>
  <si>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</si>
  <si>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</si>
  <si>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</si>
  <si>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</si>
  <si>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</si>
  <si>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</si>
  <si>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</si>
  <si>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</si>
  <si>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</si>
  <si>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</si>
  <si>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</si>
  <si>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</si>
  <si>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</si>
  <si>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</si>
  <si>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</si>
  <si>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</si>
  <si>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</si>
  <si>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</si>
  <si>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</si>
  <si>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</si>
  <si>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</si>
  <si>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</si>
  <si>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</si>
  <si>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</si>
  <si>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</si>
  <si>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</si>
  <si>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</si>
  <si>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</si>
  <si>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</si>
  <si>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</si>
  <si>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</si>
  <si>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</si>
  <si>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</si>
  <si>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</si>
  <si>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</si>
  <si>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</si>
  <si>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</si>
  <si>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</si>
  <si>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</si>
  <si>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</si>
  <si>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</si>
  <si>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</si>
  <si>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</si>
  <si>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</si>
  <si>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</si>
  <si>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</si>
  <si>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</si>
  <si>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</si>
  <si>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</si>
  <si>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</si>
  <si>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</si>
  <si>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</si>
  <si>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</si>
  <si>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</si>
  <si>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</si>
  <si>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</si>
  <si>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</si>
  <si>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</si>
  <si>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</si>
  <si>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</si>
  <si>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</si>
  <si>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</si>
  <si>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</si>
  <si>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</si>
  <si>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</si>
  <si>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</si>
  <si>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</si>
  <si>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</si>
  <si>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</si>
  <si>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</si>
  <si>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</si>
  <si>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</si>
  <si>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</si>
  <si>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</si>
  <si>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</si>
  <si>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</si>
  <si>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</si>
  <si>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</si>
  <si>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</si>
  <si>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</si>
  <si>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THITE - 2021</t>
  </si>
  <si>
    <t>SBUA</t>
  </si>
  <si>
    <t>RATE</t>
  </si>
  <si>
    <t>IGR-04.10.24</t>
  </si>
  <si>
    <t>IGR-15.06.23</t>
  </si>
  <si>
    <t>ABU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</si>
</sst>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41B1AF-DD47-4942-B9AC-37E9658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1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DDDCD3-7A5C-41D8-A509-8B2D6B4BB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353665</xdr:colOff>
      <xdr:row>45</xdr:row>
      <xdr:rowOff>96460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75BFF-8D65-4701-BD54-1730A61E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88065" cy="8668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277455</xdr:colOff>
      <xdr:row>48</xdr:row>
      <xdr:rowOff>96493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485A9-B95B-45E6-9E46-F44BAB0BE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1855" cy="8907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154125.16799999998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183525.16799999998</v>
      </c>
      <c r="D9" s="58" t="s">
        <v>62</v>
      </c>
      <c r="E9" s="59">
        <f>C9/10.764</f>
        <v>17049.904124860645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1972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52</v>
      </c>
      <c r="D13" s="65">
        <f>D12-C13</f>
        <v>48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D5" sqref="D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50000</v>
      </c>
      <c r="D3" s="22" t="s">
        <v>75</v>
      </c>
      <c r="E3" s="6" t="s">
        <v>89</v>
      </c>
    </row>
    <row r="4" spans="1:5" ht="30" x14ac:dyDescent="0.25">
      <c r="A4" s="21" t="s">
        <v>14</v>
      </c>
      <c r="B4" s="18"/>
      <c r="C4" s="19">
        <v>3000</v>
      </c>
      <c r="D4" s="22"/>
    </row>
    <row r="5" spans="1:5" x14ac:dyDescent="0.25">
      <c r="A5" s="15" t="s">
        <v>15</v>
      </c>
      <c r="B5" s="18"/>
      <c r="C5" s="19">
        <f>C3-C4</f>
        <v>47000</v>
      </c>
      <c r="D5" s="22"/>
    </row>
    <row r="6" spans="1:5" x14ac:dyDescent="0.25">
      <c r="A6" s="15" t="s">
        <v>16</v>
      </c>
      <c r="B6" s="18"/>
      <c r="C6" s="19">
        <f>C4</f>
        <v>3000</v>
      </c>
      <c r="D6" s="22"/>
    </row>
    <row r="7" spans="1:5" x14ac:dyDescent="0.25">
      <c r="A7" s="15" t="s">
        <v>17</v>
      </c>
      <c r="B7" s="23"/>
      <c r="C7" s="24">
        <f>D7-D8</f>
        <v>52</v>
      </c>
      <c r="D7" s="24">
        <v>2024</v>
      </c>
    </row>
    <row r="8" spans="1:5" x14ac:dyDescent="0.25">
      <c r="A8" s="15" t="s">
        <v>18</v>
      </c>
      <c r="B8" s="23"/>
      <c r="C8" s="24">
        <f>C9-C7</f>
        <v>8</v>
      </c>
      <c r="D8" s="24">
        <v>1972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78</v>
      </c>
      <c r="D10" s="24"/>
    </row>
    <row r="11" spans="1:5" x14ac:dyDescent="0.25">
      <c r="A11" s="15"/>
      <c r="B11" s="25"/>
      <c r="C11" s="26">
        <f>C10%</f>
        <v>0.78</v>
      </c>
      <c r="D11" s="26"/>
    </row>
    <row r="12" spans="1:5" x14ac:dyDescent="0.25">
      <c r="A12" s="15" t="s">
        <v>21</v>
      </c>
      <c r="B12" s="18"/>
      <c r="C12" s="19">
        <f>C6*C11</f>
        <v>2340</v>
      </c>
      <c r="D12" s="22"/>
    </row>
    <row r="13" spans="1:5" x14ac:dyDescent="0.25">
      <c r="A13" s="15" t="s">
        <v>22</v>
      </c>
      <c r="B13" s="18"/>
      <c r="C13" s="19">
        <f>C6-C12</f>
        <v>660</v>
      </c>
      <c r="D13" s="22"/>
    </row>
    <row r="14" spans="1:5" x14ac:dyDescent="0.25">
      <c r="A14" s="15" t="s">
        <v>15</v>
      </c>
      <c r="B14" s="18"/>
      <c r="C14" s="19">
        <f>C5</f>
        <v>47000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47660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ABU</v>
      </c>
      <c r="B18" s="7"/>
      <c r="C18" s="29">
        <v>875</v>
      </c>
      <c r="D18" s="24"/>
    </row>
    <row r="19" spans="1:5" x14ac:dyDescent="0.25">
      <c r="A19" s="15" t="s">
        <v>73</v>
      </c>
      <c r="B19" s="6"/>
      <c r="C19" s="30">
        <f>C18*C16</f>
        <v>41702500</v>
      </c>
      <c r="D19" s="72"/>
      <c r="E19" s="65"/>
    </row>
    <row r="20" spans="1:5" x14ac:dyDescent="0.25">
      <c r="A20" s="15" t="s">
        <v>24</v>
      </c>
      <c r="C20" s="31">
        <f>C19*90%</f>
        <v>37532250</v>
      </c>
      <c r="D20" s="30"/>
      <c r="E20" s="65"/>
    </row>
    <row r="21" spans="1:5" x14ac:dyDescent="0.25">
      <c r="A21" s="15" t="s">
        <v>25</v>
      </c>
      <c r="C21" s="31">
        <f>C19*80%</f>
        <v>33362000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2625000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86880.208333333328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opLeftCell="A19" workbookViewId="0">
      <selection activeCell="N31" sqref="N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729.44039999999995</v>
      </c>
      <c r="C2" s="4">
        <f t="shared" ref="C2:C16" si="1">B2*1.2</f>
        <v>875.3284799999999</v>
      </c>
      <c r="D2" s="4">
        <f t="shared" ref="D2:D16" si="2">C2*1.2</f>
        <v>1050.3941759999998</v>
      </c>
      <c r="E2" s="5">
        <f t="shared" ref="E2:E16" si="3">R2</f>
        <v>41000000</v>
      </c>
      <c r="F2" s="4">
        <f t="shared" ref="F2:F15" si="4">ROUND((E2/B2),0)</f>
        <v>56207</v>
      </c>
      <c r="G2" s="74">
        <f t="shared" ref="G2:G15" si="5">ROUND((E2/C2),0)</f>
        <v>46840</v>
      </c>
      <c r="H2" s="74">
        <f t="shared" ref="H2:H15" si="6">ROUND((E2/D2),0)</f>
        <v>39033</v>
      </c>
      <c r="I2" s="74">
        <f t="shared" ref="I2:I15" si="7">T2</f>
        <v>0</v>
      </c>
      <c r="J2" s="74">
        <f t="shared" ref="J2:J15" si="8">U2</f>
        <v>0</v>
      </c>
      <c r="K2" s="7"/>
      <c r="L2" s="7"/>
      <c r="M2" s="7"/>
      <c r="N2" s="7"/>
      <c r="O2" s="7">
        <v>0</v>
      </c>
      <c r="P2" s="7">
        <f>81.32*10.764</f>
        <v>875.3284799999999</v>
      </c>
      <c r="Q2" s="7">
        <f t="shared" ref="Q2:Q10" si="9">P2/1.2</f>
        <v>729.44039999999995</v>
      </c>
      <c r="R2" s="75">
        <v>41000000</v>
      </c>
      <c r="S2" s="75" t="s">
        <v>87</v>
      </c>
    </row>
    <row r="3" spans="1:19" x14ac:dyDescent="0.25">
      <c r="A3" s="4">
        <v>2</v>
      </c>
      <c r="B3" s="4">
        <f t="shared" si="0"/>
        <v>479.33886000000001</v>
      </c>
      <c r="C3" s="4">
        <f t="shared" si="1"/>
        <v>575.20663200000001</v>
      </c>
      <c r="D3" s="4">
        <f t="shared" si="2"/>
        <v>690.24795840000002</v>
      </c>
      <c r="E3" s="5">
        <f t="shared" si="3"/>
        <v>23600000</v>
      </c>
      <c r="F3" s="4">
        <f t="shared" si="4"/>
        <v>49234</v>
      </c>
      <c r="G3" s="74">
        <f t="shared" si="5"/>
        <v>41029</v>
      </c>
      <c r="H3" s="74">
        <f t="shared" si="6"/>
        <v>34191</v>
      </c>
      <c r="I3" s="74">
        <f t="shared" si="7"/>
        <v>0</v>
      </c>
      <c r="J3" s="74">
        <f t="shared" si="8"/>
        <v>0</v>
      </c>
      <c r="K3" s="7"/>
      <c r="L3" s="7"/>
      <c r="M3" s="7"/>
      <c r="N3" s="7"/>
      <c r="O3" s="7">
        <v>0</v>
      </c>
      <c r="P3" s="7">
        <f>53.438*10.764</f>
        <v>575.20663200000001</v>
      </c>
      <c r="Q3" s="7">
        <f t="shared" si="9"/>
        <v>479.33886000000001</v>
      </c>
      <c r="R3" s="75">
        <v>23600000</v>
      </c>
      <c r="S3" s="75" t="s">
        <v>88</v>
      </c>
    </row>
    <row r="4" spans="1:19" x14ac:dyDescent="0.25">
      <c r="A4" s="4">
        <v>3</v>
      </c>
      <c r="B4" s="4">
        <f t="shared" si="0"/>
        <v>576</v>
      </c>
      <c r="C4" s="4">
        <f t="shared" si="1"/>
        <v>691.19999999999993</v>
      </c>
      <c r="D4" s="4">
        <f t="shared" si="2"/>
        <v>829.43999999999994</v>
      </c>
      <c r="E4" s="5">
        <f t="shared" si="3"/>
        <v>45000000</v>
      </c>
      <c r="F4" s="4">
        <f t="shared" si="4"/>
        <v>78125</v>
      </c>
      <c r="G4" s="4">
        <f t="shared" si="5"/>
        <v>65104</v>
      </c>
      <c r="H4" s="4">
        <f t="shared" si="6"/>
        <v>54253</v>
      </c>
      <c r="I4" s="4">
        <f t="shared" si="7"/>
        <v>0</v>
      </c>
      <c r="J4" s="4">
        <f t="shared" si="8"/>
        <v>0</v>
      </c>
      <c r="O4">
        <v>0</v>
      </c>
      <c r="P4">
        <f t="shared" ref="P4:P10" si="10">O4/1.2</f>
        <v>0</v>
      </c>
      <c r="Q4">
        <v>576</v>
      </c>
      <c r="R4" s="2">
        <v>45000000</v>
      </c>
      <c r="S4" s="2"/>
    </row>
    <row r="5" spans="1:19" x14ac:dyDescent="0.25">
      <c r="A5" s="4">
        <v>4</v>
      </c>
      <c r="B5" s="4">
        <f t="shared" si="0"/>
        <v>745.83333333333337</v>
      </c>
      <c r="C5" s="4">
        <f t="shared" si="1"/>
        <v>895</v>
      </c>
      <c r="D5" s="4">
        <f t="shared" si="2"/>
        <v>1074</v>
      </c>
      <c r="E5" s="5">
        <f t="shared" si="3"/>
        <v>46000000</v>
      </c>
      <c r="F5" s="4">
        <f t="shared" si="4"/>
        <v>61676</v>
      </c>
      <c r="G5" s="74">
        <f t="shared" si="5"/>
        <v>51397</v>
      </c>
      <c r="H5" s="74">
        <f t="shared" si="6"/>
        <v>42831</v>
      </c>
      <c r="I5" s="74">
        <f t="shared" si="7"/>
        <v>0</v>
      </c>
      <c r="J5" s="74">
        <f t="shared" si="8"/>
        <v>0</v>
      </c>
      <c r="K5" s="7"/>
      <c r="L5" s="7"/>
      <c r="M5" s="7"/>
      <c r="N5" s="7"/>
      <c r="O5" s="7">
        <v>0</v>
      </c>
      <c r="P5" s="7">
        <v>895</v>
      </c>
      <c r="Q5" s="7">
        <f t="shared" ref="Q5" si="11">P5/1.2</f>
        <v>745.83333333333337</v>
      </c>
      <c r="R5" s="75">
        <v>46000000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723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v>875</v>
      </c>
      <c r="H29" s="10">
        <f>G29/G28</f>
        <v>1.210235131396957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 t="s">
        <v>84</v>
      </c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 t="s">
        <v>85</v>
      </c>
      <c r="D32" s="70">
        <v>875</v>
      </c>
      <c r="F32" s="70" t="s">
        <v>24</v>
      </c>
      <c r="G32" s="70">
        <f>G31*90%</f>
        <v>0</v>
      </c>
    </row>
    <row r="33" spans="3:7" s="10" customFormat="1" x14ac:dyDescent="0.25">
      <c r="C33" s="70" t="s">
        <v>86</v>
      </c>
      <c r="D33" s="70">
        <v>47500</v>
      </c>
      <c r="F33" s="70" t="s">
        <v>25</v>
      </c>
      <c r="G33" s="70">
        <f>G31*80%</f>
        <v>0</v>
      </c>
    </row>
    <row r="34" spans="3:7" s="10" customFormat="1" x14ac:dyDescent="0.25">
      <c r="C34" s="70" t="s">
        <v>73</v>
      </c>
      <c r="D34" s="70">
        <f>D32*D33</f>
        <v>41562500</v>
      </c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>
      <selection activeCell="P21" sqref="P21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/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2024-12-30T04:51:59Z</dcterms:modified>
</cp:coreProperties>
</file>