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andvi\sunidhi Suresh Gawade\"/>
    </mc:Choice>
  </mc:AlternateContent>
  <xr:revisionPtr revIDLastSave="0" documentId="13_ncr:1_{06196EB2-5E00-49A1-B5D5-F4D33AA93E1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3" i="4" l="1"/>
  <c r="Q12" i="4"/>
  <c r="S12" i="4"/>
  <c r="Q11" i="4"/>
  <c r="Q10" i="4"/>
  <c r="S10" i="4"/>
  <c r="J20" i="4"/>
  <c r="U7" i="4"/>
  <c r="Q7" i="4"/>
  <c r="I22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<sst xmlns="http://schemas.openxmlformats.org/spreadsheetml/2006/main" count="26" uniqueCount="22">
  <si>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</si>
  <si>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</si>
  <si>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</si>
  <si>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</si>
  <si>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</si>
  <si>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</si>
  <si>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</si>
  <si>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</si>
  <si>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</si>
  <si>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</si>
  <si>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</si>
  <si>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</si>
  <si>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</si>
  <si>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505 floor c wing srushti Recidency Building Type c co op society Dombivli E thane 421201</t>
  </si>
  <si>
    <t>ca - pr</t>
  </si>
  <si>
    <t>bua</t>
  </si>
  <si>
    <t>rate on bua</t>
  </si>
  <si>
    <t>previous report - 2021</t>
  </si>
  <si>
    <t>10.10.22</t>
  </si>
  <si>
    <t>06.08.24</t>
  </si>
  <si>
    <t>01.08.24</t>
  </si>
  <si>
    <t>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</si>
</sst>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22</xdr:row>
      <xdr:rowOff>95250</xdr:rowOff>
    </xdr:from>
    <xdr:to>
      <xdr:col>29</xdr:col>
      <xdr:colOff>553552</xdr:colOff>
      <xdr:row>59</xdr:row>
      <xdr:rowOff>86707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CF4A0-7A07-481C-8B34-AF488917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0" y="4857750"/>
          <a:ext cx="7897327" cy="7039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70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102AB6-1EEF-40D6-BAC4-F2EA875F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3211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7BEAD-AC64-40F8-BD9C-0512C0B5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B634B-73E1-4316-AD35-D0A4CAF4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10325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A380D-FB1F-49AB-89DD-165F2BF1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9B842-408F-4C63-A6F7-A2AFBD80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96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CCAD9-E5B8-4011-AFE1-677B4164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F0D0B-0B8E-4284-990C-5BCAE3359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42D2E-949B-43C6-A69E-7D426FA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E5D0E-8A0C-4FEF-9F4A-6568ADBF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544192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A0C7F-BF5E-4B29-B381-8BE2C30B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78592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DEE02-EBD3-45B5-A11B-32713C47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467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95AAF-1DD6-42EE-BE68-A6067CFC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14ACE-8156-4E6B-8195-F8052E99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V22" sqref="V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972</v>
      </c>
      <c r="C2" s="4">
        <f>B2*1.2</f>
        <v>1166.3999999999999</v>
      </c>
      <c r="D2" s="4">
        <f t="shared" ref="D2:D13" si="2">C2*1.2</f>
        <v>1399.6799999999998</v>
      </c>
      <c r="E2" s="5">
        <f t="shared" ref="E2:E13" si="3">R2</f>
        <v>13000000</v>
      </c>
      <c r="F2" s="10">
        <f t="shared" ref="F2:F13" si="4">ROUND((E2/B2),0)</f>
        <v>13374</v>
      </c>
      <c r="G2" s="15">
        <f t="shared" ref="G2:G13" si="5">ROUND((E2/C2),0)</f>
        <v>11145</v>
      </c>
      <c r="H2" s="10">
        <f t="shared" ref="H2:H13" si="6">ROUND((E2/D2),0)</f>
        <v>9288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972</v>
      </c>
      <c r="R2" s="2">
        <v>13000000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620</v>
      </c>
      <c r="C3" s="4">
        <f t="shared" ref="C3:C15" si="9">B3*1.2</f>
        <v>744</v>
      </c>
      <c r="D3" s="4">
        <f t="shared" si="2"/>
        <v>892.8</v>
      </c>
      <c r="E3" s="5">
        <f t="shared" si="3"/>
        <v>7200000</v>
      </c>
      <c r="F3" s="10">
        <f t="shared" si="4"/>
        <v>11613</v>
      </c>
      <c r="G3" s="10">
        <f t="shared" si="5"/>
        <v>9677</v>
      </c>
      <c r="H3" s="10">
        <f t="shared" si="6"/>
        <v>8065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620</v>
      </c>
      <c r="R3" s="2">
        <v>7200000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635</v>
      </c>
      <c r="C4" s="4">
        <f t="shared" si="9"/>
        <v>762</v>
      </c>
      <c r="D4" s="4">
        <f t="shared" si="2"/>
        <v>914.4</v>
      </c>
      <c r="E4" s="5">
        <f t="shared" si="3"/>
        <v>7000000</v>
      </c>
      <c r="F4" s="10">
        <f t="shared" si="4"/>
        <v>11024</v>
      </c>
      <c r="G4" s="10">
        <f t="shared" si="5"/>
        <v>9186</v>
      </c>
      <c r="H4" s="10">
        <f t="shared" si="6"/>
        <v>7655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635</v>
      </c>
      <c r="R4" s="2">
        <v>7000000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780</v>
      </c>
      <c r="C5" s="4">
        <f t="shared" si="9"/>
        <v>936</v>
      </c>
      <c r="D5" s="4">
        <f t="shared" si="2"/>
        <v>1123.2</v>
      </c>
      <c r="E5" s="5">
        <f t="shared" si="3"/>
        <v>7200000</v>
      </c>
      <c r="F5" s="10">
        <f t="shared" si="4"/>
        <v>9231</v>
      </c>
      <c r="G5" s="10">
        <f t="shared" si="5"/>
        <v>7692</v>
      </c>
      <c r="H5" s="10">
        <f t="shared" si="6"/>
        <v>6410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780</v>
      </c>
      <c r="R5" s="2">
        <v>7200000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648</v>
      </c>
      <c r="C6" s="4">
        <f t="shared" si="9"/>
        <v>777.6</v>
      </c>
      <c r="D6" s="4">
        <f t="shared" si="2"/>
        <v>933.12</v>
      </c>
      <c r="E6" s="5">
        <f t="shared" si="3"/>
        <v>9500000</v>
      </c>
      <c r="F6" s="10">
        <f t="shared" si="4"/>
        <v>14660</v>
      </c>
      <c r="G6" s="15">
        <f t="shared" si="5"/>
        <v>12217</v>
      </c>
      <c r="H6" s="10">
        <f t="shared" si="6"/>
        <v>10181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648</v>
      </c>
      <c r="R6" s="2">
        <v>9500000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496</v>
      </c>
      <c r="C7" s="4">
        <f t="shared" si="9"/>
        <v>595.19999999999993</v>
      </c>
      <c r="D7" s="4">
        <f t="shared" si="2"/>
        <v>714.2399999999999</v>
      </c>
      <c r="E7" s="5">
        <f t="shared" si="3"/>
        <v>4300000</v>
      </c>
      <c r="F7" s="10">
        <f t="shared" si="4"/>
        <v>8669</v>
      </c>
      <c r="G7" s="15">
        <f t="shared" si="5"/>
        <v>7224</v>
      </c>
      <c r="H7" s="10">
        <f t="shared" si="6"/>
        <v>6020</v>
      </c>
      <c r="I7" s="10" t="e">
        <f>#REF!</f>
        <v>#REF!</v>
      </c>
      <c r="J7" s="4" t="str">
        <f t="shared" si="7"/>
        <v>10.10.22</v>
      </c>
      <c r="O7">
        <v>0</v>
      </c>
      <c r="P7">
        <f t="shared" si="8"/>
        <v>0</v>
      </c>
      <c r="Q7">
        <f>431+65</f>
        <v>496</v>
      </c>
      <c r="R7" s="2">
        <v>4300000</v>
      </c>
      <c r="S7" s="8" t="s">
        <v>18</v>
      </c>
      <c r="T7" s="8"/>
      <c r="U7">
        <f>G7*1.2</f>
        <v>8668.7999999999993</v>
      </c>
    </row>
    <row r="8" spans="1:21" x14ac:dyDescent="0.25">
      <c r="A8" s="4">
        <f t="shared" si="0"/>
        <v>0</v>
      </c>
      <c r="B8" s="4">
        <f t="shared" si="1"/>
        <v>533</v>
      </c>
      <c r="C8" s="4">
        <f t="shared" si="9"/>
        <v>639.6</v>
      </c>
      <c r="D8" s="4">
        <f t="shared" si="2"/>
        <v>767.52</v>
      </c>
      <c r="E8" s="5">
        <f t="shared" si="3"/>
        <v>6700000</v>
      </c>
      <c r="F8" s="10">
        <f t="shared" si="4"/>
        <v>12570</v>
      </c>
      <c r="G8" s="10">
        <f t="shared" si="5"/>
        <v>10475</v>
      </c>
      <c r="H8" s="10">
        <f t="shared" si="6"/>
        <v>8729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533</v>
      </c>
      <c r="R8" s="2">
        <v>6700000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480</v>
      </c>
      <c r="C9" s="4">
        <f t="shared" si="9"/>
        <v>576</v>
      </c>
      <c r="D9" s="4">
        <f t="shared" si="2"/>
        <v>691.19999999999993</v>
      </c>
      <c r="E9" s="5">
        <f t="shared" si="3"/>
        <v>5200000</v>
      </c>
      <c r="F9" s="10">
        <f t="shared" si="4"/>
        <v>10833</v>
      </c>
      <c r="G9" s="10">
        <f t="shared" si="5"/>
        <v>9028</v>
      </c>
      <c r="H9" s="10">
        <f t="shared" si="6"/>
        <v>7523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480</v>
      </c>
      <c r="R9" s="2">
        <v>5200000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655.52759999999989</v>
      </c>
      <c r="C10" s="4">
        <f t="shared" si="9"/>
        <v>786.63311999999985</v>
      </c>
      <c r="D10" s="4">
        <f t="shared" si="2"/>
        <v>943.95974399999977</v>
      </c>
      <c r="E10" s="5">
        <f t="shared" si="3"/>
        <v>6200000</v>
      </c>
      <c r="F10" s="10">
        <f t="shared" si="4"/>
        <v>9458</v>
      </c>
      <c r="G10" s="10">
        <f t="shared" si="5"/>
        <v>7882</v>
      </c>
      <c r="H10" s="10">
        <f t="shared" si="6"/>
        <v>6568</v>
      </c>
      <c r="I10" s="10" t="e">
        <f>#REF!</f>
        <v>#REF!</v>
      </c>
      <c r="J10" s="4">
        <f t="shared" si="7"/>
        <v>60.9</v>
      </c>
      <c r="O10">
        <v>0</v>
      </c>
      <c r="P10">
        <f t="shared" si="8"/>
        <v>0</v>
      </c>
      <c r="Q10">
        <f>S10*10.764</f>
        <v>655.52759999999989</v>
      </c>
      <c r="R10" s="2">
        <v>6200000</v>
      </c>
      <c r="S10">
        <f>49.67+4.6+1.44+5.19</f>
        <v>60.9</v>
      </c>
      <c r="T10" s="8" t="s">
        <v>19</v>
      </c>
    </row>
    <row r="11" spans="1:21" x14ac:dyDescent="0.25">
      <c r="A11" s="4">
        <f t="shared" si="0"/>
        <v>0</v>
      </c>
      <c r="B11" s="4">
        <f t="shared" si="1"/>
        <v>496.32803999999999</v>
      </c>
      <c r="C11" s="4">
        <f t="shared" si="9"/>
        <v>595.59364799999992</v>
      </c>
      <c r="D11" s="4">
        <f t="shared" si="2"/>
        <v>714.71237759999985</v>
      </c>
      <c r="E11" s="5">
        <f t="shared" si="3"/>
        <v>4850000</v>
      </c>
      <c r="F11" s="10">
        <f t="shared" si="4"/>
        <v>9772</v>
      </c>
      <c r="G11" s="10">
        <f t="shared" si="5"/>
        <v>8143</v>
      </c>
      <c r="H11" s="10">
        <f t="shared" si="6"/>
        <v>6786</v>
      </c>
      <c r="I11" s="10" t="e">
        <f>#REF!</f>
        <v>#REF!</v>
      </c>
      <c r="J11" s="4" t="str">
        <f t="shared" si="7"/>
        <v>01.08.24</v>
      </c>
      <c r="O11">
        <v>0</v>
      </c>
      <c r="P11">
        <f t="shared" si="8"/>
        <v>0</v>
      </c>
      <c r="Q11">
        <f>46.11*10.764</f>
        <v>496.32803999999999</v>
      </c>
      <c r="R11" s="2">
        <v>4850000</v>
      </c>
      <c r="S11" s="8" t="s">
        <v>20</v>
      </c>
      <c r="T11" s="8"/>
    </row>
    <row r="12" spans="1:21" x14ac:dyDescent="0.25">
      <c r="A12" s="4">
        <f t="shared" si="0"/>
        <v>0</v>
      </c>
      <c r="B12" s="4">
        <f t="shared" si="1"/>
        <v>860.58179999999982</v>
      </c>
      <c r="C12" s="4">
        <f t="shared" si="9"/>
        <v>1032.6981599999997</v>
      </c>
      <c r="D12" s="4">
        <f t="shared" si="2"/>
        <v>1239.2377919999997</v>
      </c>
      <c r="E12" s="5">
        <f t="shared" si="3"/>
        <v>9000000</v>
      </c>
      <c r="F12" s="10">
        <f t="shared" si="4"/>
        <v>10458</v>
      </c>
      <c r="G12" s="10">
        <f t="shared" si="5"/>
        <v>8715</v>
      </c>
      <c r="H12" s="10">
        <f t="shared" si="6"/>
        <v>7263</v>
      </c>
      <c r="I12" s="10" t="e">
        <f>#REF!</f>
        <v>#REF!</v>
      </c>
      <c r="J12" s="4">
        <f t="shared" si="7"/>
        <v>79.949999999999989</v>
      </c>
      <c r="O12">
        <v>0</v>
      </c>
      <c r="P12">
        <f t="shared" si="8"/>
        <v>0</v>
      </c>
      <c r="Q12">
        <f>S12*10.764</f>
        <v>860.58179999999982</v>
      </c>
      <c r="R12" s="2">
        <v>9000000</v>
      </c>
      <c r="S12" s="8">
        <f>75.49+4.46</f>
        <v>79.949999999999989</v>
      </c>
      <c r="T12" s="8" t="s">
        <v>21</v>
      </c>
    </row>
    <row r="13" spans="1:21" x14ac:dyDescent="0.25">
      <c r="A13" s="4">
        <f t="shared" si="0"/>
        <v>0</v>
      </c>
      <c r="B13" s="4">
        <f t="shared" si="1"/>
        <v>817.5258</v>
      </c>
      <c r="C13" s="4">
        <f t="shared" si="9"/>
        <v>981.03095999999994</v>
      </c>
      <c r="D13" s="4">
        <f t="shared" si="2"/>
        <v>1177.2371519999999</v>
      </c>
      <c r="E13" s="5">
        <f t="shared" si="3"/>
        <v>10000000</v>
      </c>
      <c r="F13" s="10">
        <f t="shared" si="4"/>
        <v>12232</v>
      </c>
      <c r="G13" s="10">
        <f t="shared" si="5"/>
        <v>10193</v>
      </c>
      <c r="H13" s="10">
        <f t="shared" si="6"/>
        <v>8494</v>
      </c>
      <c r="I13" s="4" t="e">
        <f>#REF!</f>
        <v>#REF!</v>
      </c>
      <c r="J13" s="4" t="str">
        <f t="shared" si="7"/>
        <v>14.03.24</v>
      </c>
      <c r="O13">
        <v>0</v>
      </c>
      <c r="P13">
        <f t="shared" ref="P13" si="10">O13/1.2</f>
        <v>0</v>
      </c>
      <c r="Q13">
        <f>75.95*10.764</f>
        <v>817.5258</v>
      </c>
      <c r="R13" s="2">
        <v>10000000</v>
      </c>
      <c r="S13" s="8" t="s">
        <v>21</v>
      </c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642</v>
      </c>
    </row>
    <row r="20" spans="7:24" x14ac:dyDescent="0.25">
      <c r="H20" t="s">
        <v>15</v>
      </c>
      <c r="I20">
        <v>770</v>
      </c>
      <c r="J20">
        <f>I20/I19</f>
        <v>1.1993769470404985</v>
      </c>
    </row>
    <row r="21" spans="7:24" x14ac:dyDescent="0.25">
      <c r="H21" t="s">
        <v>16</v>
      </c>
      <c r="I21">
        <v>11000</v>
      </c>
      <c r="U21" t="s">
        <v>17</v>
      </c>
    </row>
    <row r="22" spans="7:24" x14ac:dyDescent="0.25">
      <c r="G22" s="6"/>
      <c r="H22" s="6"/>
      <c r="I22">
        <f>I21*I20</f>
        <v>8470000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6E012-0010-49EA-9069-70BA7541B16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2024-12-10T12:43:15Z</dcterms:modified>
</cp:coreProperties>
</file>