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PNB\Ghatkopar (East)\Karunakar N Shetty\"/>
    </mc:Choice>
  </mc:AlternateContent>
  <xr:revisionPtr revIDLastSave="0" documentId="13_ncr:1_{EBCBF110-EE61-4D40-8D86-7647DA0D0A9D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3" i="4" l="1"/>
  <c r="C12" i="25" l="1"/>
  <c r="C5" i="25" l="1"/>
  <c r="C4" i="25"/>
  <c r="C3" i="25"/>
  <c r="P2" i="4"/>
  <c r="Q3" i="4"/>
  <c r="B3" i="4" s="1"/>
  <c r="C3" i="4" s="1"/>
  <c r="D3" i="4" s="1"/>
  <c r="Q4" i="4"/>
  <c r="B4" i="4" s="1"/>
  <c r="C4" i="4" s="1"/>
  <c r="D4" i="4" s="1"/>
  <c r="Q5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B2" i="4"/>
  <c r="C2" i="4" s="1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<sst xmlns="http://schemas.openxmlformats.org/spreadsheetml/2006/main" count="129" uniqueCount="87">
  <si>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</si>
  <si>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</si>
  <si>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</si>
  <si>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</si>
  <si>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</si>
  <si>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</si>
  <si>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</si>
  <si>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</si>
  <si>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</si>
  <si>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</si>
  <si>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</si>
  <si>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</si>
  <si>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</si>
  <si>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</si>
  <si>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</si>
  <si>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</si>
  <si>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</si>
  <si>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</si>
  <si>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</si>
  <si>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</si>
  <si>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</si>
  <si>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</si>
  <si>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</si>
  <si>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</si>
  <si>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</si>
  <si>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</si>
  <si>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</si>
  <si>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</si>
  <si>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</si>
  <si>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</si>
  <si>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</si>
  <si>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</si>
  <si>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</si>
  <si>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</si>
  <si>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</si>
  <si>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</si>
  <si>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</si>
  <si>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</si>
  <si>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</si>
  <si>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</si>
  <si>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</si>
  <si>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</si>
  <si>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</si>
  <si>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</si>
  <si>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</si>
  <si>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</si>
  <si>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</si>
  <si>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</si>
  <si>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</si>
  <si>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</si>
  <si>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</si>
  <si>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</si>
  <si>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</si>
  <si>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</si>
  <si>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</si>
  <si>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</si>
  <si>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</si>
  <si>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</si>
  <si>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</si>
  <si>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</si>
  <si>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</si>
  <si>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</si>
  <si>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</si>
  <si>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</si>
  <si>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</si>
  <si>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</si>
  <si>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</si>
  <si>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</si>
  <si>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</si>
  <si>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</si>
  <si>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</si>
  <si>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</si>
  <si>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</si>
  <si>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</si>
  <si>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</si>
  <si>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</si>
  <si>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</si>
  <si>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</si>
  <si>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</si>
  <si>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</si>
  <si>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</si>
  <si>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</si>
  <si>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</si>
  <si>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</si>
  <si>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OC-1991</t>
  </si>
  <si>
    <t>IGR-03.10.24</t>
  </si>
  <si>
    <t>IGR-04.04.24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</si>
</sst>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0C2104-13F3-4749-9818-14ED865A3E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54C33F-52FA-4867-B35E-CAE4902BB6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325086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2F6EA2E-5629-49E0-B58E-23548D95B1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59486" cy="89261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506087</xdr:colOff>
      <xdr:row>49</xdr:row>
      <xdr:rowOff>20282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E99258-41AF-4608-B1DE-B70357E8EC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040487" cy="883090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353665</xdr:colOff>
      <xdr:row>46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9BBC44-AAFD-48B5-9DB3-0A1F5FB2D4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88065" cy="89166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13" sqref="C1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77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83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78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79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80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81</v>
      </c>
      <c r="C8" s="52">
        <f>C7*D13%</f>
        <v>215133.04699999999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82</v>
      </c>
      <c r="C9" s="57">
        <f>C6+C8</f>
        <v>244533.04699999999</v>
      </c>
      <c r="D9" s="58" t="s">
        <v>62</v>
      </c>
      <c r="E9" s="59">
        <f>C9/10.764</f>
        <v>22717.674377554813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1991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33</v>
      </c>
      <c r="D13" s="65">
        <f>D12-C13</f>
        <v>67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X24" sqref="X24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J29" sqref="J2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21000</v>
      </c>
      <c r="D3" s="22" t="s">
        <v>76</v>
      </c>
      <c r="E3" s="6" t="s">
        <v>72</v>
      </c>
    </row>
    <row r="4" spans="1:5" ht="30" x14ac:dyDescent="0.25">
      <c r="A4" s="21" t="s">
        <v>14</v>
      </c>
      <c r="B4" s="18"/>
      <c r="C4" s="19">
        <v>2700</v>
      </c>
      <c r="D4" s="22"/>
    </row>
    <row r="5" spans="1:5" x14ac:dyDescent="0.25">
      <c r="A5" s="15" t="s">
        <v>15</v>
      </c>
      <c r="B5" s="18"/>
      <c r="C5" s="19">
        <f>C3-C4</f>
        <v>18300</v>
      </c>
      <c r="D5" s="22"/>
    </row>
    <row r="6" spans="1:5" x14ac:dyDescent="0.25">
      <c r="A6" s="15" t="s">
        <v>16</v>
      </c>
      <c r="B6" s="18"/>
      <c r="C6" s="19">
        <f>C4</f>
        <v>2700</v>
      </c>
      <c r="D6" s="22"/>
    </row>
    <row r="7" spans="1:5" x14ac:dyDescent="0.25">
      <c r="A7" s="15" t="s">
        <v>17</v>
      </c>
      <c r="B7" s="23"/>
      <c r="C7" s="24">
        <f>D7-D8</f>
        <v>33</v>
      </c>
      <c r="D7" s="24">
        <v>2024</v>
      </c>
    </row>
    <row r="8" spans="1:5" x14ac:dyDescent="0.25">
      <c r="A8" s="15" t="s">
        <v>18</v>
      </c>
      <c r="B8" s="23"/>
      <c r="C8" s="24">
        <f>C9-C7</f>
        <v>27</v>
      </c>
      <c r="D8" s="24">
        <v>1991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49.5</v>
      </c>
      <c r="D10" s="24"/>
    </row>
    <row r="11" spans="1:5" x14ac:dyDescent="0.25">
      <c r="A11" s="15"/>
      <c r="B11" s="25"/>
      <c r="C11" s="26">
        <f>C10%</f>
        <v>0.495</v>
      </c>
      <c r="D11" s="26"/>
    </row>
    <row r="12" spans="1:5" x14ac:dyDescent="0.25">
      <c r="A12" s="15" t="s">
        <v>21</v>
      </c>
      <c r="B12" s="18"/>
      <c r="C12" s="19">
        <f>C6*C11</f>
        <v>1336.5</v>
      </c>
      <c r="D12" s="22"/>
    </row>
    <row r="13" spans="1:5" x14ac:dyDescent="0.25">
      <c r="A13" s="15" t="s">
        <v>22</v>
      </c>
      <c r="B13" s="18"/>
      <c r="C13" s="19">
        <f>C6-C12</f>
        <v>1363.5</v>
      </c>
      <c r="D13" s="22"/>
    </row>
    <row r="14" spans="1:5" x14ac:dyDescent="0.25">
      <c r="A14" s="15" t="s">
        <v>15</v>
      </c>
      <c r="B14" s="18"/>
      <c r="C14" s="19">
        <f>C5</f>
        <v>18300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19663.5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ABUA</v>
      </c>
      <c r="B18" s="7"/>
      <c r="C18" s="29">
        <v>570</v>
      </c>
      <c r="D18" s="24"/>
    </row>
    <row r="19" spans="1:5" x14ac:dyDescent="0.25">
      <c r="A19" s="15" t="s">
        <v>74</v>
      </c>
      <c r="B19" s="6"/>
      <c r="C19" s="30">
        <f>C18*C16</f>
        <v>11208195</v>
      </c>
      <c r="D19" s="72"/>
      <c r="E19" s="65"/>
    </row>
    <row r="20" spans="1:5" x14ac:dyDescent="0.25">
      <c r="A20" s="15" t="s">
        <v>24</v>
      </c>
      <c r="C20" s="31">
        <f>C19*90%</f>
        <v>10087375.5</v>
      </c>
      <c r="D20" s="30"/>
      <c r="E20" s="65"/>
    </row>
    <row r="21" spans="1:5" x14ac:dyDescent="0.25">
      <c r="A21" s="15" t="s">
        <v>25</v>
      </c>
      <c r="C21" s="31">
        <f>C19*80%</f>
        <v>8966556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1539000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23350.40625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Q29" sqref="Q2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457</v>
      </c>
      <c r="C2" s="4">
        <f t="shared" ref="C2:C16" si="1">B2*1.2</f>
        <v>548.4</v>
      </c>
      <c r="D2" s="4">
        <f t="shared" ref="D2:D16" si="2">C2*1.2</f>
        <v>658.07999999999993</v>
      </c>
      <c r="E2" s="5">
        <f t="shared" ref="E2:E16" si="3">R2</f>
        <v>10500000</v>
      </c>
      <c r="F2" s="4">
        <f t="shared" ref="F2:F15" si="4">ROUND((E2/B2),0)</f>
        <v>22976</v>
      </c>
      <c r="G2" s="74">
        <f t="shared" ref="G2:G15" si="5">ROUND((E2/C2),0)</f>
        <v>19147</v>
      </c>
      <c r="H2" s="74">
        <f t="shared" ref="H2:H15" si="6">ROUND((E2/D2),0)</f>
        <v>15956</v>
      </c>
      <c r="I2" s="74">
        <f t="shared" ref="I2:I15" si="7">T2</f>
        <v>0</v>
      </c>
      <c r="J2" s="74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457</v>
      </c>
      <c r="R2" s="75">
        <v>10500000</v>
      </c>
      <c r="S2" s="75" t="s">
        <v>85</v>
      </c>
    </row>
    <row r="3" spans="1:19" x14ac:dyDescent="0.25">
      <c r="A3" s="4">
        <v>2</v>
      </c>
      <c r="B3" s="4">
        <f t="shared" si="0"/>
        <v>430.56000000000006</v>
      </c>
      <c r="C3" s="4">
        <f t="shared" si="1"/>
        <v>516.67200000000003</v>
      </c>
      <c r="D3" s="4">
        <f t="shared" si="2"/>
        <v>620.00639999999999</v>
      </c>
      <c r="E3" s="5">
        <f t="shared" si="3"/>
        <v>9400000</v>
      </c>
      <c r="F3" s="4">
        <f t="shared" si="4"/>
        <v>21832</v>
      </c>
      <c r="G3" s="74">
        <f t="shared" si="5"/>
        <v>18193</v>
      </c>
      <c r="H3" s="74">
        <f t="shared" si="6"/>
        <v>15161</v>
      </c>
      <c r="I3" s="74">
        <f t="shared" si="7"/>
        <v>0</v>
      </c>
      <c r="J3" s="74">
        <f t="shared" si="8"/>
        <v>0</v>
      </c>
      <c r="K3" s="7"/>
      <c r="L3" s="7"/>
      <c r="M3" s="7"/>
      <c r="N3" s="7"/>
      <c r="O3" s="7">
        <v>0</v>
      </c>
      <c r="P3" s="7">
        <f>48*10.764</f>
        <v>516.67200000000003</v>
      </c>
      <c r="Q3" s="7">
        <f t="shared" ref="Q2:Q10" si="10">P3/1.2</f>
        <v>430.56000000000006</v>
      </c>
      <c r="R3" s="75">
        <v>9400000</v>
      </c>
      <c r="S3" s="75" t="s">
        <v>86</v>
      </c>
    </row>
    <row r="4" spans="1:19" x14ac:dyDescent="0.25">
      <c r="A4" s="4">
        <v>3</v>
      </c>
      <c r="B4" s="4">
        <f t="shared" si="0"/>
        <v>508.33333333333337</v>
      </c>
      <c r="C4" s="4">
        <f t="shared" si="1"/>
        <v>610</v>
      </c>
      <c r="D4" s="4">
        <f t="shared" si="2"/>
        <v>732</v>
      </c>
      <c r="E4" s="5">
        <f t="shared" si="3"/>
        <v>13500000</v>
      </c>
      <c r="F4" s="4">
        <f t="shared" si="4"/>
        <v>26557</v>
      </c>
      <c r="G4" s="74">
        <f t="shared" si="5"/>
        <v>22131</v>
      </c>
      <c r="H4" s="74">
        <f t="shared" si="6"/>
        <v>18443</v>
      </c>
      <c r="I4" s="74">
        <f t="shared" si="7"/>
        <v>0</v>
      </c>
      <c r="J4" s="74">
        <f t="shared" si="8"/>
        <v>0</v>
      </c>
      <c r="K4" s="7"/>
      <c r="L4" s="7"/>
      <c r="M4" s="7"/>
      <c r="N4" s="7"/>
      <c r="O4" s="7">
        <v>0</v>
      </c>
      <c r="P4" s="7">
        <v>610</v>
      </c>
      <c r="Q4" s="7">
        <f t="shared" si="10"/>
        <v>508.33333333333337</v>
      </c>
      <c r="R4" s="75">
        <v>13500000</v>
      </c>
      <c r="S4" s="2"/>
    </row>
    <row r="5" spans="1:19" x14ac:dyDescent="0.25">
      <c r="A5" s="4">
        <v>4</v>
      </c>
      <c r="B5" s="4">
        <f t="shared" si="0"/>
        <v>524.16666666666674</v>
      </c>
      <c r="C5" s="4">
        <f t="shared" si="1"/>
        <v>629.00000000000011</v>
      </c>
      <c r="D5" s="4">
        <f t="shared" si="2"/>
        <v>754.80000000000007</v>
      </c>
      <c r="E5" s="5">
        <f t="shared" si="3"/>
        <v>11500000</v>
      </c>
      <c r="F5" s="4">
        <f t="shared" si="4"/>
        <v>21940</v>
      </c>
      <c r="G5" s="4">
        <f t="shared" si="5"/>
        <v>18283</v>
      </c>
      <c r="H5" s="4">
        <f t="shared" si="6"/>
        <v>15236</v>
      </c>
      <c r="I5" s="4">
        <f t="shared" si="7"/>
        <v>0</v>
      </c>
      <c r="J5" s="4">
        <f t="shared" si="8"/>
        <v>0</v>
      </c>
      <c r="O5">
        <v>0</v>
      </c>
      <c r="P5">
        <v>629</v>
      </c>
      <c r="Q5">
        <f t="shared" si="10"/>
        <v>524.16666666666674</v>
      </c>
      <c r="R5" s="2">
        <v>11500000</v>
      </c>
      <c r="S5" s="2"/>
    </row>
    <row r="6" spans="1:19" x14ac:dyDescent="0.25">
      <c r="A6" s="4">
        <v>5</v>
      </c>
      <c r="B6" s="4">
        <f t="shared" si="0"/>
        <v>375</v>
      </c>
      <c r="C6" s="4">
        <f t="shared" si="1"/>
        <v>450</v>
      </c>
      <c r="D6" s="4">
        <f t="shared" si="2"/>
        <v>540</v>
      </c>
      <c r="E6" s="5">
        <f t="shared" si="3"/>
        <v>9500000</v>
      </c>
      <c r="F6" s="4">
        <f t="shared" si="4"/>
        <v>25333</v>
      </c>
      <c r="G6" s="74">
        <f t="shared" si="5"/>
        <v>21111</v>
      </c>
      <c r="H6" s="74">
        <f t="shared" si="6"/>
        <v>17593</v>
      </c>
      <c r="I6" s="74">
        <f t="shared" si="7"/>
        <v>0</v>
      </c>
      <c r="J6" s="74">
        <f t="shared" si="8"/>
        <v>0</v>
      </c>
      <c r="K6" s="7"/>
      <c r="L6" s="7"/>
      <c r="M6" s="7"/>
      <c r="N6" s="7"/>
      <c r="O6" s="7">
        <v>0</v>
      </c>
      <c r="P6" s="7">
        <v>450</v>
      </c>
      <c r="Q6" s="7">
        <f t="shared" si="10"/>
        <v>375</v>
      </c>
      <c r="R6" s="75">
        <v>9500000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 t="s">
        <v>84</v>
      </c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75</v>
      </c>
      <c r="D28" s="67"/>
      <c r="F28" s="52" t="s">
        <v>71</v>
      </c>
      <c r="G28" s="52">
        <v>462</v>
      </c>
    </row>
    <row r="29" spans="1:19" s="10" customFormat="1" x14ac:dyDescent="0.25">
      <c r="C29" s="67" t="s">
        <v>1</v>
      </c>
      <c r="D29" s="67"/>
      <c r="F29" s="52" t="s">
        <v>72</v>
      </c>
      <c r="G29" s="52">
        <v>570</v>
      </c>
      <c r="H29" s="10">
        <f>G29/G28</f>
        <v>1.2337662337662338</v>
      </c>
    </row>
    <row r="30" spans="1:19" s="10" customFormat="1" x14ac:dyDescent="0.25">
      <c r="F30" s="52" t="s">
        <v>73</v>
      </c>
      <c r="G30" s="52"/>
    </row>
    <row r="31" spans="1:19" s="10" customFormat="1" x14ac:dyDescent="0.25">
      <c r="C31" s="70"/>
      <c r="D31" s="70"/>
      <c r="F31" s="70" t="s">
        <v>74</v>
      </c>
      <c r="G31" s="70">
        <f>G29*G30</f>
        <v>0</v>
      </c>
      <c r="H31" s="10" t="e">
        <f>G31/D29</f>
        <v>#DIV/0!</v>
      </c>
    </row>
    <row r="32" spans="1:19" s="10" customFormat="1" x14ac:dyDescent="0.25">
      <c r="C32" s="70"/>
      <c r="D32" s="70"/>
      <c r="F32" s="70" t="s">
        <v>24</v>
      </c>
      <c r="G32" s="70">
        <f>G31*90%</f>
        <v>0</v>
      </c>
    </row>
    <row r="33" spans="3:7" s="10" customFormat="1" x14ac:dyDescent="0.25">
      <c r="C33" s="70"/>
      <c r="D33" s="70"/>
      <c r="F33" s="70" t="s">
        <v>25</v>
      </c>
      <c r="G33" s="70">
        <f>G31*80%</f>
        <v>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2024-12-11T05:54:26Z</dcterms:modified>
</cp:coreProperties>
</file>