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New India Bank\Administrative office\Balaji Ispat Udyog\"/>
    </mc:Choice>
  </mc:AlternateContent>
  <xr:revisionPtr revIDLastSave="0" documentId="13_ncr:1_{1C8A86C0-694F-40AC-9025-1C6A47EA5ED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illage Torna (final)" sheetId="4" r:id="rId1"/>
    <sheet name="Village Torna (2)" sheetId="22" r:id="rId2"/>
    <sheet name="Area page" sheetId="20" r:id="rId3"/>
    <sheet name="Rates" sheetId="21" r:id="rId4"/>
  </sheets>
  <calcPr calcId="191029"/>
</workbook>
</file>

<file path=xl/calcChain.xml><?xml version="1.0" encoding="utf-8"?>
<calcChain xmlns="http://schemas.openxmlformats.org/spreadsheetml/2006/main">
  <c r="B30" i="4" l="1"/>
  <c r="I12" i="4"/>
  <c r="B29" i="4"/>
  <c r="B28" i="4"/>
  <c r="F19" i="4" l="1"/>
  <c r="G34" i="22"/>
  <c r="H33" i="22"/>
  <c r="B27" i="22"/>
  <c r="B22" i="22"/>
  <c r="B28" i="22" s="1"/>
  <c r="I21" i="22"/>
  <c r="I19" i="22"/>
  <c r="B17" i="22"/>
  <c r="B12" i="22"/>
  <c r="J11" i="22"/>
  <c r="H11" i="22" s="1"/>
  <c r="G11" i="22"/>
  <c r="I11" i="22" s="1"/>
  <c r="F11" i="22"/>
  <c r="J10" i="22"/>
  <c r="G10" i="22"/>
  <c r="I10" i="22" s="1"/>
  <c r="F10" i="22"/>
  <c r="J9" i="22"/>
  <c r="G9" i="22"/>
  <c r="I9" i="22" s="1"/>
  <c r="F9" i="22"/>
  <c r="C4" i="22"/>
  <c r="B4" i="22"/>
  <c r="B25" i="22" s="1"/>
  <c r="H3" i="22"/>
  <c r="H4" i="22" s="1"/>
  <c r="I12" i="22" l="1"/>
  <c r="H9" i="22"/>
  <c r="H10" i="22"/>
  <c r="J12" i="22"/>
  <c r="J14" i="22" s="1"/>
  <c r="B32" i="22" s="1"/>
  <c r="M64" i="20"/>
  <c r="H31" i="4"/>
  <c r="E5" i="21"/>
  <c r="H3" i="4"/>
  <c r="H4" i="4" s="1"/>
  <c r="G32" i="4"/>
  <c r="I17" i="4"/>
  <c r="H12" i="22" l="1"/>
  <c r="E17" i="22"/>
  <c r="D4" i="22"/>
  <c r="E4" i="22" s="1"/>
  <c r="B33" i="22" s="1"/>
  <c r="B26" i="22"/>
  <c r="B29" i="22" s="1"/>
  <c r="I19" i="4"/>
  <c r="B31" i="22" l="1"/>
  <c r="B30" i="22"/>
  <c r="C4" i="4"/>
  <c r="G9" i="4"/>
  <c r="I9" i="4" s="1"/>
  <c r="B10" i="4"/>
  <c r="B4" i="4" l="1"/>
  <c r="B23" i="4" s="1"/>
  <c r="B20" i="4"/>
  <c r="B26" i="4" s="1"/>
  <c r="J9" i="4"/>
  <c r="J10" i="4" s="1"/>
  <c r="I10" i="4" l="1"/>
  <c r="D4" i="4" s="1"/>
  <c r="E4" i="4" s="1"/>
  <c r="B31" i="4" s="1"/>
  <c r="F9" i="4"/>
  <c r="B15" i="4"/>
  <c r="B25" i="4" s="1"/>
  <c r="B24" i="4" l="1"/>
  <c r="B27" i="4" s="1"/>
  <c r="H9" i="4"/>
  <c r="H10" i="4" s="1"/>
  <c r="E15" i="4" l="1"/>
</calcChain>
</file>

<file path=xl/sharedStrings.xml><?xml version="1.0" encoding="utf-8"?>
<sst xmlns="http://schemas.openxmlformats.org/spreadsheetml/2006/main" count="93" uniqueCount="40">
  <si>
    <t>Year Of Const.</t>
  </si>
  <si>
    <t>Valuation Year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</si>
  <si>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</si>
  <si>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</si>
  <si>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</si>
  <si>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</si>
  <si>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</si>
  <si>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</si>
  <si>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</si>
  <si>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</si>
  <si>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</si>
  <si>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</si>
  <si>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</si>
  <si>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</si>
  <si>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</si>
  <si>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</si>
  <si>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Age Of Build.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</si>
  <si>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</si>
  <si>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</si>
  <si>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</si>
  <si>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</si>
  <si>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</si>
  <si>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</si>
  <si>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</si>
  <si>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</si>
  <si>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</si>
  <si>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</si>
  <si>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</si>
  <si>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(Sq. Ft.)</t>
  </si>
  <si>
    <t>RR Rate of 2022</t>
  </si>
  <si>
    <t>Meter Room</t>
  </si>
  <si>
    <t>land area Sq. M.</t>
  </si>
  <si>
    <t>Main Plant Shed</t>
  </si>
  <si>
    <t>Security Cabin</t>
  </si>
  <si>
    <t>page</t>
  </si>
  <si>
    <t>Plot Area</t>
  </si>
  <si>
    <t>Sq. M.</t>
  </si>
  <si>
    <t xml:space="preserve">Value </t>
  </si>
  <si>
    <t>(Sq. M.)</t>
  </si>
  <si>
    <t>RR Rate of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</si>
</sst>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1" fillId="0" borderId="1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6" fillId="0" borderId="3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 shrinkToFit="1"/>
    </xf>
    <xf numFmtId="43" fontId="1" fillId="0" borderId="0" xfId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7" fillId="0" borderId="0" xfId="1" applyFont="1" applyBorder="1"/>
    <xf numFmtId="43" fontId="4" fillId="0" borderId="1" xfId="1" applyFont="1" applyBorder="1" applyAlignment="1">
      <alignment horizontal="center" vertical="top" wrapText="1" shrinkToFit="1"/>
    </xf>
    <xf numFmtId="43" fontId="1" fillId="0" borderId="0" xfId="1" applyFont="1" applyAlignment="1">
      <alignment vertical="top" wrapText="1"/>
    </xf>
    <xf numFmtId="43" fontId="6" fillId="0" borderId="3" xfId="1" applyFont="1" applyBorder="1" applyAlignment="1">
      <alignment horizontal="left" vertical="top"/>
    </xf>
    <xf numFmtId="43" fontId="6" fillId="0" borderId="4" xfId="1" applyFont="1" applyBorder="1" applyAlignment="1">
      <alignment horizontal="left" vertical="top" wrapText="1"/>
    </xf>
    <xf numFmtId="43" fontId="3" fillId="0" borderId="0" xfId="1" applyFont="1"/>
    <xf numFmtId="43" fontId="6" fillId="0" borderId="1" xfId="1" applyFont="1" applyBorder="1" applyAlignment="1">
      <alignment horizontal="center" vertical="top"/>
    </xf>
    <xf numFmtId="43" fontId="1" fillId="0" borderId="0" xfId="1" applyFont="1" applyAlignment="1">
      <alignment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43" fontId="7" fillId="0" borderId="0" xfId="1" applyFont="1" applyAlignment="1">
      <alignment vertical="top"/>
    </xf>
    <xf numFmtId="0" fontId="0" fillId="0" borderId="1" xfId="0" applyBorder="1" applyAlignment="1">
      <alignment wrapText="1"/>
    </xf>
    <xf numFmtId="43" fontId="0" fillId="0" borderId="1" xfId="1" applyFont="1" applyBorder="1" applyAlignment="1">
      <alignment wrapText="1"/>
    </xf>
    <xf numFmtId="43" fontId="6" fillId="0" borderId="0" xfId="0" applyNumberFormat="1" applyFont="1"/>
    <xf numFmtId="0" fontId="2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3" fontId="4" fillId="2" borderId="0" xfId="0" applyNumberFormat="1" applyFont="1" applyFill="1" applyAlignment="1">
      <alignment horizontal="center"/>
    </xf>
    <xf numFmtId="43" fontId="6" fillId="2" borderId="0" xfId="0" applyNumberFormat="1" applyFont="1" applyFill="1"/>
    <xf numFmtId="0" fontId="1" fillId="2" borderId="0" xfId="0" applyFont="1" applyFill="1"/>
    <xf numFmtId="43" fontId="1" fillId="0" borderId="1" xfId="1" applyFont="1" applyBorder="1" applyAlignment="1">
      <alignment vertical="center" wrapText="1"/>
    </xf>
    <xf numFmtId="43" fontId="6" fillId="0" borderId="1" xfId="1" applyFont="1" applyBorder="1" applyAlignment="1">
      <alignment vertical="center" wrapText="1"/>
    </xf>
    <xf numFmtId="0" fontId="3" fillId="3" borderId="1" xfId="1" applyNumberFormat="1" applyFont="1" applyFill="1" applyBorder="1" applyAlignment="1">
      <alignment vertical="center" wrapText="1"/>
    </xf>
    <xf numFmtId="164" fontId="3" fillId="0" borderId="0" xfId="0" applyNumberFormat="1" applyFont="1"/>
    <xf numFmtId="0" fontId="0" fillId="0" borderId="0" xfId="0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0" fontId="14" fillId="0" borderId="0" xfId="0" applyFont="1" applyAlignment="1">
      <alignment horizontal="center"/>
    </xf>
    <xf numFmtId="43" fontId="0" fillId="0" borderId="0" xfId="1" applyFont="1"/>
    <xf numFmtId="0" fontId="1" fillId="0" borderId="1" xfId="1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3" fontId="1" fillId="3" borderId="0" xfId="1" applyFont="1" applyFill="1"/>
    <xf numFmtId="0" fontId="1" fillId="3" borderId="0" xfId="0" applyFont="1" applyFill="1"/>
    <xf numFmtId="0" fontId="3" fillId="3" borderId="0" xfId="0" applyFont="1" applyFill="1"/>
    <xf numFmtId="0" fontId="1" fillId="3" borderId="1" xfId="0" applyFont="1" applyFill="1" applyBorder="1" applyAlignment="1">
      <alignment horizontal="center" wrapText="1"/>
    </xf>
    <xf numFmtId="4" fontId="7" fillId="3" borderId="1" xfId="0" applyNumberFormat="1" applyFont="1" applyFill="1" applyBorder="1"/>
    <xf numFmtId="0" fontId="7" fillId="3" borderId="1" xfId="0" applyFont="1" applyFill="1" applyBorder="1"/>
    <xf numFmtId="0" fontId="1" fillId="3" borderId="1" xfId="0" applyFont="1" applyFill="1" applyBorder="1" applyAlignment="1">
      <alignment horizontal="center"/>
    </xf>
    <xf numFmtId="43" fontId="7" fillId="3" borderId="1" xfId="1" applyFont="1" applyFill="1" applyBorder="1" applyAlignment="1">
      <alignment vertical="top"/>
    </xf>
    <xf numFmtId="43" fontId="1" fillId="3" borderId="0" xfId="0" applyNumberFormat="1" applyFont="1" applyFill="1"/>
    <xf numFmtId="164" fontId="3" fillId="3" borderId="0" xfId="0" applyNumberFormat="1" applyFont="1" applyFill="1"/>
    <xf numFmtId="0" fontId="7" fillId="3" borderId="1" xfId="0" applyFont="1" applyFill="1" applyBorder="1" applyAlignment="1">
      <alignment horizontal="center" wrapText="1"/>
    </xf>
    <xf numFmtId="43" fontId="7" fillId="3" borderId="1" xfId="1" applyFont="1" applyFill="1" applyBorder="1"/>
    <xf numFmtId="43" fontId="6" fillId="3" borderId="0" xfId="0" applyNumberFormat="1" applyFont="1" applyFill="1"/>
    <xf numFmtId="0" fontId="7" fillId="3" borderId="0" xfId="0" applyFont="1" applyFill="1" applyAlignment="1">
      <alignment horizontal="center" wrapText="1"/>
    </xf>
    <xf numFmtId="43" fontId="7" fillId="3" borderId="0" xfId="1" applyFont="1" applyFill="1" applyBorder="1"/>
    <xf numFmtId="4" fontId="7" fillId="3" borderId="0" xfId="0" applyNumberFormat="1" applyFont="1" applyFill="1"/>
    <xf numFmtId="43" fontId="3" fillId="3" borderId="0" xfId="0" applyNumberFormat="1" applyFont="1" applyFill="1"/>
    <xf numFmtId="0" fontId="7" fillId="3" borderId="0" xfId="0" applyFont="1" applyFill="1"/>
    <xf numFmtId="0" fontId="4" fillId="3" borderId="1" xfId="0" applyFont="1" applyFill="1" applyBorder="1" applyAlignment="1">
      <alignment horizontal="center" vertical="top" wrapText="1" shrinkToFit="1"/>
    </xf>
    <xf numFmtId="43" fontId="4" fillId="3" borderId="1" xfId="1" applyFont="1" applyFill="1" applyBorder="1" applyAlignment="1">
      <alignment horizontal="center" vertical="top" wrapText="1" shrinkToFit="1"/>
    </xf>
    <xf numFmtId="0" fontId="2" fillId="3" borderId="0" xfId="0" applyFont="1" applyFill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top" wrapText="1" shrinkToFit="1"/>
    </xf>
    <xf numFmtId="0" fontId="4" fillId="3" borderId="0" xfId="0" applyFont="1" applyFill="1" applyAlignment="1">
      <alignment horizontal="center"/>
    </xf>
    <xf numFmtId="0" fontId="0" fillId="3" borderId="1" xfId="0" applyFill="1" applyBorder="1" applyAlignment="1">
      <alignment wrapText="1"/>
    </xf>
    <xf numFmtId="43" fontId="0" fillId="3" borderId="1" xfId="1" applyFont="1" applyFill="1" applyBorder="1" applyAlignment="1">
      <alignment wrapText="1"/>
    </xf>
    <xf numFmtId="0" fontId="7" fillId="3" borderId="1" xfId="1" applyNumberFormat="1" applyFont="1" applyFill="1" applyBorder="1" applyAlignment="1">
      <alignment vertical="center" wrapText="1"/>
    </xf>
    <xf numFmtId="43" fontId="1" fillId="3" borderId="1" xfId="1" applyFont="1" applyFill="1" applyBorder="1" applyAlignment="1">
      <alignment vertical="center" wrapText="1"/>
    </xf>
    <xf numFmtId="43" fontId="4" fillId="3" borderId="0" xfId="0" applyNumberFormat="1" applyFont="1" applyFill="1" applyAlignment="1">
      <alignment horizontal="center"/>
    </xf>
    <xf numFmtId="43" fontId="2" fillId="3" borderId="0" xfId="0" applyNumberFormat="1" applyFont="1" applyFill="1" applyAlignment="1">
      <alignment horizontal="center"/>
    </xf>
    <xf numFmtId="0" fontId="6" fillId="3" borderId="1" xfId="0" applyFont="1" applyFill="1" applyBorder="1" applyAlignment="1">
      <alignment vertical="top" wrapText="1"/>
    </xf>
    <xf numFmtId="43" fontId="6" fillId="3" borderId="1" xfId="1" applyFont="1" applyFill="1" applyBorder="1"/>
    <xf numFmtId="0" fontId="6" fillId="3" borderId="1" xfId="1" applyNumberFormat="1" applyFont="1" applyFill="1" applyBorder="1" applyAlignment="1">
      <alignment horizontal="right" vertical="center"/>
    </xf>
    <xf numFmtId="43" fontId="6" fillId="3" borderId="1" xfId="1" applyFont="1" applyFill="1" applyBorder="1" applyAlignment="1">
      <alignment vertical="center" wrapText="1"/>
    </xf>
    <xf numFmtId="0" fontId="1" fillId="3" borderId="0" xfId="0" applyFont="1" applyFill="1" applyAlignment="1">
      <alignment horizontal="center"/>
    </xf>
    <xf numFmtId="43" fontId="1" fillId="3" borderId="0" xfId="1" applyFont="1" applyFill="1" applyAlignment="1">
      <alignment vertical="top" wrapText="1"/>
    </xf>
    <xf numFmtId="0" fontId="1" fillId="3" borderId="0" xfId="0" applyFont="1" applyFill="1" applyAlignment="1">
      <alignment vertical="top"/>
    </xf>
    <xf numFmtId="4" fontId="1" fillId="3" borderId="0" xfId="0" applyNumberFormat="1" applyFont="1" applyFill="1" applyAlignment="1">
      <alignment vertical="top"/>
    </xf>
    <xf numFmtId="0" fontId="6" fillId="3" borderId="3" xfId="0" applyFont="1" applyFill="1" applyBorder="1" applyAlignment="1">
      <alignment horizontal="left" vertical="top"/>
    </xf>
    <xf numFmtId="43" fontId="6" fillId="3" borderId="3" xfId="1" applyFont="1" applyFill="1" applyBorder="1" applyAlignment="1">
      <alignment horizontal="left" vertical="top"/>
    </xf>
    <xf numFmtId="4" fontId="7" fillId="3" borderId="0" xfId="0" applyNumberFormat="1" applyFont="1" applyFill="1" applyAlignment="1">
      <alignment vertical="top"/>
    </xf>
    <xf numFmtId="0" fontId="1" fillId="3" borderId="0" xfId="0" applyFont="1" applyFill="1" applyAlignment="1">
      <alignment vertical="top" wrapText="1"/>
    </xf>
    <xf numFmtId="43" fontId="7" fillId="3" borderId="0" xfId="1" applyFont="1" applyFill="1" applyAlignment="1">
      <alignment vertical="top"/>
    </xf>
    <xf numFmtId="0" fontId="6" fillId="3" borderId="2" xfId="0" applyFont="1" applyFill="1" applyBorder="1" applyAlignment="1">
      <alignment horizontal="left" vertical="top" wrapText="1"/>
    </xf>
    <xf numFmtId="43" fontId="6" fillId="3" borderId="4" xfId="1" applyFont="1" applyFill="1" applyBorder="1" applyAlignment="1">
      <alignment horizontal="left" vertical="top" wrapText="1"/>
    </xf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horizontal="center" vertical="top" wrapText="1" shrinkToFit="1"/>
    </xf>
    <xf numFmtId="0" fontId="6" fillId="3" borderId="0" xfId="0" applyFont="1" applyFill="1" applyAlignment="1">
      <alignment horizontal="center" vertical="top"/>
    </xf>
    <xf numFmtId="43" fontId="3" fillId="3" borderId="0" xfId="1" applyFont="1" applyFill="1"/>
    <xf numFmtId="0" fontId="8" fillId="3" borderId="0" xfId="0" applyFont="1" applyFill="1"/>
    <xf numFmtId="0" fontId="1" fillId="3" borderId="1" xfId="0" applyFont="1" applyFill="1" applyBorder="1" applyAlignment="1">
      <alignment wrapText="1"/>
    </xf>
    <xf numFmtId="43" fontId="6" fillId="3" borderId="1" xfId="1" applyFont="1" applyFill="1" applyBorder="1" applyAlignment="1">
      <alignment horizontal="center" vertical="top"/>
    </xf>
    <xf numFmtId="0" fontId="8" fillId="3" borderId="0" xfId="0" applyFont="1" applyFill="1" applyAlignment="1">
      <alignment horizontal="center" vertical="top"/>
    </xf>
    <xf numFmtId="0" fontId="7" fillId="3" borderId="1" xfId="0" applyFont="1" applyFill="1" applyBorder="1" applyAlignment="1">
      <alignment wrapText="1"/>
    </xf>
    <xf numFmtId="4" fontId="3" fillId="3" borderId="0" xfId="0" applyNumberFormat="1" applyFont="1" applyFill="1"/>
    <xf numFmtId="4" fontId="8" fillId="3" borderId="0" xfId="0" applyNumberFormat="1" applyFont="1" applyFill="1"/>
    <xf numFmtId="0" fontId="10" fillId="3" borderId="1" xfId="0" applyFont="1" applyFill="1" applyBorder="1" applyAlignment="1">
      <alignment wrapText="1"/>
    </xf>
    <xf numFmtId="4" fontId="1" fillId="3" borderId="0" xfId="0" applyNumberFormat="1" applyFont="1" applyFill="1"/>
    <xf numFmtId="2" fontId="3" fillId="3" borderId="0" xfId="0" applyNumberFormat="1" applyFont="1" applyFill="1"/>
    <xf numFmtId="0" fontId="1" fillId="3" borderId="0" xfId="0" applyFont="1" applyFill="1" applyAlignment="1">
      <alignment horizontal="right" vertical="top" wrapText="1"/>
    </xf>
    <xf numFmtId="43" fontId="1" fillId="3" borderId="0" xfId="1" applyFont="1" applyFill="1" applyAlignment="1">
      <alignment wrapText="1"/>
    </xf>
    <xf numFmtId="0" fontId="13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 vertical="top" wrapText="1"/>
    </xf>
    <xf numFmtId="0" fontId="1" fillId="3" borderId="0" xfId="0" applyFont="1" applyFill="1" applyAlignment="1">
      <alignment horizontal="center" vertical="top" wrapText="1"/>
    </xf>
    <xf numFmtId="0" fontId="13" fillId="3" borderId="0" xfId="0" applyFont="1" applyFill="1" applyAlignment="1">
      <alignment horizontal="right" vertical="top" wrapText="1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2886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C76BC-E640-8AE9-009B-11FF66B9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74120" cy="764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10</xdr:col>
      <xdr:colOff>258062</xdr:colOff>
      <xdr:row>76</xdr:row>
      <xdr:rowOff>45554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BF892-BEF4-9D45-C9B7-B1CFCBFF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6354062" cy="6163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11</xdr:col>
      <xdr:colOff>286726</xdr:colOff>
      <xdr:row>120</xdr:row>
      <xdr:rowOff>29669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C958A1-0CCB-B56F-B01E-3D9D8F152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49500"/>
          <a:ext cx="6992326" cy="7840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12</xdr:col>
      <xdr:colOff>601302</xdr:colOff>
      <xdr:row>51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A068BC-EF15-28EA-844A-4146293AF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8792802" cy="7487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161925</xdr:rowOff>
    </xdr:from>
    <xdr:to>
      <xdr:col>23</xdr:col>
      <xdr:colOff>221185</xdr:colOff>
      <xdr:row>102</xdr:row>
      <xdr:rowOff>1254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57C00D-1655-A3E7-B308-B87AB5400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48925"/>
          <a:ext cx="15118285" cy="89833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12</xdr:col>
      <xdr:colOff>553670</xdr:colOff>
      <xdr:row>146</xdr:row>
      <xdr:rowOff>10643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827384-C06E-39E1-6968-BE33C5E99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812000"/>
          <a:ext cx="8745170" cy="8011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12</xdr:col>
      <xdr:colOff>429828</xdr:colOff>
      <xdr:row>192</xdr:row>
      <xdr:rowOff>182170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193CD3-ABD8-36A4-0DF5-183B5E2F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194000"/>
          <a:ext cx="8621328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12</xdr:col>
      <xdr:colOff>515565</xdr:colOff>
      <xdr:row>234</xdr:row>
      <xdr:rowOff>67721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4FA84C5-5140-70D0-2659-CAA416F0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7147500"/>
          <a:ext cx="8707065" cy="7497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12</xdr:col>
      <xdr:colOff>582249</xdr:colOff>
      <xdr:row>273</xdr:row>
      <xdr:rowOff>181984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4F84FB-01DD-4151-FA2D-5F5F5965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958000"/>
          <a:ext cx="8773749" cy="7230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67"/>
  <sheetViews>
    <sheetView tabSelected="1" zoomScale="130" zoomScaleNormal="130" workbookViewId="0">
      <pane xSplit="2" ySplit="7" topLeftCell="C17" activePane="bottomRight" state="frozen"/>
      <selection pane="topRight" activeCell="C1" sqref="C1"/>
      <selection pane="bottomLeft" activeCell="A7" sqref="A7"/>
      <selection pane="bottomRight" activeCell="B29" sqref="B29"/>
    </sheetView>
  </sheetViews>
  <sheetFormatPr defaultColWidth="12.5703125" defaultRowHeight="16.5" x14ac:dyDescent="0.3"/>
  <cols>
    <col min="1" max="1" width="28.5703125" style="16" bestFit="1" customWidth="1"/>
    <col min="2" max="2" width="14.85546875" style="56" bestFit="1" customWidth="1"/>
    <col min="3" max="3" width="15.85546875" style="1" bestFit="1" customWidth="1"/>
    <col min="4" max="4" width="13.7109375" style="1" bestFit="1" customWidth="1"/>
    <col min="5" max="5" width="13.7109375" style="4" bestFit="1" customWidth="1"/>
    <col min="6" max="6" width="7" style="4" customWidth="1"/>
    <col min="7" max="7" width="13.85546875" style="4" bestFit="1" customWidth="1"/>
    <col min="8" max="8" width="15" style="1" bestFit="1" customWidth="1"/>
    <col min="9" max="9" width="14.7109375" style="4" bestFit="1" customWidth="1"/>
    <col min="10" max="10" width="14.85546875" style="4" bestFit="1" customWidth="1"/>
    <col min="11" max="11" width="13.7109375" style="1" bestFit="1" customWidth="1"/>
    <col min="12" max="16384" width="12.5703125" style="1"/>
  </cols>
  <sheetData>
    <row r="1" spans="1:11" x14ac:dyDescent="0.3">
      <c r="A1" s="6" t="s">
        <v>8</v>
      </c>
      <c r="B1" s="46"/>
    </row>
    <row r="2" spans="1:11" x14ac:dyDescent="0.3">
      <c r="A2" s="12" t="s">
        <v>31</v>
      </c>
      <c r="B2" s="14">
        <v>20090</v>
      </c>
      <c r="C2" s="39" t="s">
        <v>39</v>
      </c>
      <c r="E2" s="1"/>
      <c r="F2" s="1"/>
      <c r="H2" s="4"/>
      <c r="I2" s="1"/>
      <c r="J2" s="1"/>
    </row>
    <row r="3" spans="1:11" x14ac:dyDescent="0.3">
      <c r="A3" s="13" t="s">
        <v>2</v>
      </c>
      <c r="B3" s="48">
        <v>1600</v>
      </c>
      <c r="C3" s="14">
        <v>930</v>
      </c>
      <c r="E3" s="18"/>
      <c r="F3" s="1"/>
      <c r="H3" s="71">
        <f>B3*10.764</f>
        <v>17222.399999999998</v>
      </c>
      <c r="I3" s="1"/>
      <c r="J3" s="1"/>
    </row>
    <row r="4" spans="1:11" x14ac:dyDescent="0.3">
      <c r="A4" s="40" t="s">
        <v>13</v>
      </c>
      <c r="B4" s="47">
        <f>ROUND((B2*B3),0)</f>
        <v>32144000</v>
      </c>
      <c r="C4" s="14">
        <f>B2*C3</f>
        <v>18683700</v>
      </c>
      <c r="D4" s="18">
        <f>I10</f>
        <v>133824</v>
      </c>
      <c r="E4" s="62">
        <f>C4+D4</f>
        <v>18817524</v>
      </c>
      <c r="F4" s="1"/>
      <c r="H4" s="71">
        <f>H3/10.764</f>
        <v>1600</v>
      </c>
      <c r="I4" s="1"/>
      <c r="J4" s="1"/>
    </row>
    <row r="5" spans="1:11" x14ac:dyDescent="0.3">
      <c r="A5" s="41"/>
      <c r="B5" s="49"/>
      <c r="C5" s="42"/>
      <c r="E5" s="19"/>
      <c r="F5" s="1"/>
      <c r="H5" s="4"/>
      <c r="I5" s="1"/>
      <c r="J5" s="1"/>
    </row>
    <row r="6" spans="1:11" x14ac:dyDescent="0.3">
      <c r="A6" s="6" t="s">
        <v>9</v>
      </c>
      <c r="B6" s="46"/>
      <c r="D6" s="17"/>
    </row>
    <row r="7" spans="1:11" s="2" customFormat="1" ht="51" x14ac:dyDescent="0.2">
      <c r="A7" s="45" t="s">
        <v>14</v>
      </c>
      <c r="B7" s="50" t="s">
        <v>26</v>
      </c>
      <c r="C7" s="45" t="s">
        <v>0</v>
      </c>
      <c r="D7" s="45" t="s">
        <v>1</v>
      </c>
      <c r="E7" s="45" t="s">
        <v>15</v>
      </c>
      <c r="F7" s="45" t="s">
        <v>16</v>
      </c>
      <c r="G7" s="45" t="s">
        <v>11</v>
      </c>
      <c r="H7" s="45" t="s">
        <v>17</v>
      </c>
      <c r="I7" s="45" t="s">
        <v>12</v>
      </c>
      <c r="J7" s="45" t="s">
        <v>18</v>
      </c>
      <c r="K7" s="63"/>
    </row>
    <row r="8" spans="1:11" s="21" customFormat="1" x14ac:dyDescent="0.2">
      <c r="A8" s="20"/>
      <c r="B8" s="50" t="s">
        <v>38</v>
      </c>
      <c r="C8" s="45"/>
      <c r="D8" s="45"/>
      <c r="E8" s="3" t="s">
        <v>19</v>
      </c>
      <c r="F8" s="45"/>
      <c r="G8" s="3" t="s">
        <v>19</v>
      </c>
      <c r="H8" s="3" t="s">
        <v>19</v>
      </c>
      <c r="I8" s="3" t="s">
        <v>19</v>
      </c>
      <c r="J8" s="3" t="s">
        <v>19</v>
      </c>
      <c r="K8" s="64"/>
    </row>
    <row r="9" spans="1:11" s="21" customFormat="1" x14ac:dyDescent="0.25">
      <c r="A9" s="60" t="s">
        <v>32</v>
      </c>
      <c r="B9" s="61">
        <v>55.76</v>
      </c>
      <c r="C9" s="22">
        <v>2010</v>
      </c>
      <c r="D9" s="77">
        <v>2024</v>
      </c>
      <c r="E9" s="68">
        <v>12000</v>
      </c>
      <c r="F9" s="68">
        <f t="shared" ref="F9" si="0">D9-C9</f>
        <v>14</v>
      </c>
      <c r="G9" s="68">
        <f t="shared" ref="G9" si="1">ROUND((E9*0.2),0)</f>
        <v>2400</v>
      </c>
      <c r="H9" s="68">
        <f>J9-I9</f>
        <v>535296</v>
      </c>
      <c r="I9" s="68">
        <f t="shared" ref="I9" si="2">ROUND(G9*B9,0)</f>
        <v>133824</v>
      </c>
      <c r="J9" s="68">
        <f t="shared" ref="J9" si="3">ROUND(E9*B9,0)</f>
        <v>669120</v>
      </c>
      <c r="K9" s="65"/>
    </row>
    <row r="10" spans="1:11" s="25" customFormat="1" x14ac:dyDescent="0.3">
      <c r="A10" s="24" t="s">
        <v>20</v>
      </c>
      <c r="B10" s="58">
        <f>SUM(B9:B9)</f>
        <v>55.76</v>
      </c>
      <c r="C10" s="57"/>
      <c r="D10" s="57"/>
      <c r="E10" s="68"/>
      <c r="F10" s="69"/>
      <c r="G10" s="69"/>
      <c r="H10" s="58">
        <f>SUM(H9:H9)</f>
        <v>535296</v>
      </c>
      <c r="I10" s="58">
        <f>SUM(I9:I9)</f>
        <v>133824</v>
      </c>
      <c r="J10" s="58">
        <f>SUM(J9:J9)</f>
        <v>669120</v>
      </c>
      <c r="K10" s="66"/>
    </row>
    <row r="11" spans="1:11" x14ac:dyDescent="0.3">
      <c r="B11" s="51"/>
      <c r="C11" s="23"/>
      <c r="D11" s="23"/>
      <c r="E11" s="68"/>
      <c r="F11" s="23"/>
      <c r="G11" s="28"/>
      <c r="H11" s="28"/>
      <c r="I11" s="23"/>
      <c r="J11" s="28"/>
      <c r="K11" s="67"/>
    </row>
    <row r="12" spans="1:11" x14ac:dyDescent="0.3">
      <c r="A12" s="43" t="s">
        <v>21</v>
      </c>
      <c r="B12" s="52"/>
      <c r="C12" s="23"/>
      <c r="D12" s="23"/>
      <c r="E12" s="28"/>
      <c r="F12" s="28"/>
      <c r="G12" s="1"/>
      <c r="I12" s="18">
        <f>I10*85%</f>
        <v>113750.39999999999</v>
      </c>
      <c r="J12" s="18"/>
      <c r="K12" s="67"/>
    </row>
    <row r="13" spans="1:11" x14ac:dyDescent="0.3">
      <c r="A13" s="12" t="s">
        <v>22</v>
      </c>
      <c r="B13" s="47">
        <v>0</v>
      </c>
      <c r="C13" s="23"/>
      <c r="D13" s="23"/>
      <c r="E13" s="28"/>
      <c r="F13" s="28"/>
      <c r="G13" s="1"/>
      <c r="I13" s="1"/>
      <c r="J13" s="1"/>
      <c r="K13" s="67"/>
    </row>
    <row r="14" spans="1:11" x14ac:dyDescent="0.3">
      <c r="A14" s="13" t="s">
        <v>2</v>
      </c>
      <c r="B14" s="48">
        <v>0</v>
      </c>
      <c r="C14" s="23"/>
      <c r="D14" s="23"/>
      <c r="E14" s="29"/>
      <c r="F14" s="29"/>
      <c r="G14" s="1"/>
      <c r="I14" s="1"/>
      <c r="J14" s="1"/>
      <c r="K14" s="67"/>
    </row>
    <row r="15" spans="1:11" x14ac:dyDescent="0.3">
      <c r="A15" s="13" t="s">
        <v>3</v>
      </c>
      <c r="B15" s="47">
        <f>ROUND((B13*B14),0)</f>
        <v>0</v>
      </c>
      <c r="C15" s="23"/>
      <c r="D15" s="23"/>
      <c r="E15" s="29">
        <f>C4+I10</f>
        <v>18817524</v>
      </c>
      <c r="F15" s="29"/>
      <c r="G15" s="1"/>
      <c r="I15" s="1"/>
      <c r="J15" s="1"/>
    </row>
    <row r="16" spans="1:11" x14ac:dyDescent="0.3">
      <c r="A16" s="26"/>
      <c r="B16" s="59"/>
      <c r="C16" s="23"/>
      <c r="D16" s="23"/>
      <c r="E16" s="29"/>
      <c r="F16" s="29"/>
      <c r="G16" s="1"/>
      <c r="I16" s="1"/>
      <c r="J16" s="1"/>
    </row>
    <row r="17" spans="1:10" ht="16.5" customHeight="1" x14ac:dyDescent="0.3">
      <c r="A17" s="44" t="s">
        <v>10</v>
      </c>
      <c r="B17" s="53"/>
      <c r="C17" s="23"/>
      <c r="D17" s="27"/>
      <c r="E17" s="27"/>
      <c r="F17" s="1"/>
      <c r="G17" s="1"/>
      <c r="I17" s="1">
        <f>2010-2024</f>
        <v>-14</v>
      </c>
      <c r="J17" s="1"/>
    </row>
    <row r="18" spans="1:10" x14ac:dyDescent="0.3">
      <c r="A18" s="12" t="s">
        <v>6</v>
      </c>
      <c r="B18" s="47">
        <v>0</v>
      </c>
      <c r="C18" s="30"/>
      <c r="D18" s="4"/>
      <c r="F18" s="1">
        <v>55.76</v>
      </c>
      <c r="G18" s="1"/>
      <c r="I18" s="1"/>
      <c r="J18" s="1"/>
    </row>
    <row r="19" spans="1:10" x14ac:dyDescent="0.3">
      <c r="A19" s="13" t="s">
        <v>2</v>
      </c>
      <c r="B19" s="48">
        <v>0</v>
      </c>
      <c r="C19" s="17"/>
      <c r="D19" s="4"/>
      <c r="F19" s="1">
        <f>F18*10.764</f>
        <v>600.20063999999991</v>
      </c>
      <c r="G19" s="1"/>
      <c r="I19" s="1" t="e">
        <f>#REF!-#REF!</f>
        <v>#REF!</v>
      </c>
      <c r="J19" s="1"/>
    </row>
    <row r="20" spans="1:10" x14ac:dyDescent="0.3">
      <c r="A20" s="13" t="s">
        <v>3</v>
      </c>
      <c r="B20" s="47">
        <f>ROUND((B18*B19),0)</f>
        <v>0</v>
      </c>
      <c r="C20" s="5"/>
      <c r="D20" s="4"/>
      <c r="F20" s="1"/>
      <c r="G20" s="1"/>
      <c r="I20" s="1"/>
      <c r="J20" s="1"/>
    </row>
    <row r="21" spans="1:10" x14ac:dyDescent="0.3">
      <c r="B21" s="54"/>
      <c r="C21" s="5"/>
      <c r="D21" s="5"/>
      <c r="E21" s="11"/>
      <c r="H21" s="11"/>
    </row>
    <row r="22" spans="1:10" x14ac:dyDescent="0.3">
      <c r="A22" s="31"/>
      <c r="B22" s="55" t="s">
        <v>3</v>
      </c>
      <c r="C22" s="11"/>
      <c r="D22" s="4"/>
      <c r="E22" s="7"/>
      <c r="F22" s="1"/>
      <c r="H22" s="4"/>
      <c r="I22" s="1"/>
      <c r="J22" s="1"/>
    </row>
    <row r="23" spans="1:10" x14ac:dyDescent="0.3">
      <c r="A23" s="32" t="s">
        <v>8</v>
      </c>
      <c r="B23" s="47">
        <f>B4</f>
        <v>32144000</v>
      </c>
      <c r="C23" s="9"/>
      <c r="D23" s="9"/>
      <c r="E23" s="10"/>
      <c r="F23" s="1"/>
      <c r="H23" s="4"/>
      <c r="I23" s="1"/>
      <c r="J23" s="1"/>
    </row>
    <row r="24" spans="1:10" x14ac:dyDescent="0.3">
      <c r="A24" s="32" t="s">
        <v>9</v>
      </c>
      <c r="B24" s="47">
        <f>I10</f>
        <v>133824</v>
      </c>
      <c r="C24" s="9"/>
      <c r="D24" s="9"/>
      <c r="E24" s="10"/>
      <c r="F24" s="1"/>
      <c r="H24" s="4"/>
      <c r="I24" s="1"/>
      <c r="J24" s="1"/>
    </row>
    <row r="25" spans="1:10" x14ac:dyDescent="0.3">
      <c r="A25" s="32" t="s">
        <v>23</v>
      </c>
      <c r="B25" s="47">
        <f>B15</f>
        <v>0</v>
      </c>
      <c r="C25" s="9"/>
      <c r="D25" s="9"/>
      <c r="E25" s="10"/>
      <c r="F25" s="1"/>
      <c r="H25" s="4"/>
      <c r="I25" s="1"/>
      <c r="J25" s="1"/>
    </row>
    <row r="26" spans="1:10" x14ac:dyDescent="0.3">
      <c r="A26" s="32" t="s">
        <v>7</v>
      </c>
      <c r="B26" s="47">
        <f>B20</f>
        <v>0</v>
      </c>
      <c r="C26" s="9"/>
      <c r="D26" s="9"/>
      <c r="E26" s="10"/>
      <c r="F26" s="1"/>
      <c r="H26" s="4"/>
      <c r="I26" s="1"/>
      <c r="J26" s="1"/>
    </row>
    <row r="27" spans="1:10" x14ac:dyDescent="0.3">
      <c r="A27" s="33" t="s">
        <v>27</v>
      </c>
      <c r="B27" s="58">
        <f>B23+B24+B25+B26</f>
        <v>32277824</v>
      </c>
      <c r="C27" s="8"/>
      <c r="D27" s="4"/>
      <c r="F27" s="1"/>
      <c r="H27" s="4"/>
      <c r="I27" s="1"/>
      <c r="J27" s="1"/>
    </row>
    <row r="28" spans="1:10" x14ac:dyDescent="0.3">
      <c r="A28" s="33" t="s">
        <v>4</v>
      </c>
      <c r="B28" s="58">
        <f>ROUND(B27*0.9,0)</f>
        <v>29050042</v>
      </c>
      <c r="C28" s="8"/>
      <c r="D28" s="4"/>
      <c r="E28" s="15"/>
      <c r="F28" s="1"/>
      <c r="H28" s="4"/>
      <c r="I28" s="1"/>
      <c r="J28" s="1"/>
    </row>
    <row r="29" spans="1:10" x14ac:dyDescent="0.3">
      <c r="A29" s="33" t="s">
        <v>5</v>
      </c>
      <c r="B29" s="58">
        <f>MROUND(B27*0.8,1)</f>
        <v>25822259</v>
      </c>
      <c r="C29" s="8"/>
      <c r="D29" s="4"/>
      <c r="E29" s="15"/>
      <c r="F29" s="1"/>
      <c r="H29" s="4"/>
      <c r="I29" s="1"/>
      <c r="J29" s="1"/>
    </row>
    <row r="30" spans="1:10" x14ac:dyDescent="0.3">
      <c r="A30" s="33" t="s">
        <v>24</v>
      </c>
      <c r="B30" s="58">
        <f>I12</f>
        <v>113750.39999999999</v>
      </c>
      <c r="C30" s="4"/>
      <c r="D30" s="4"/>
      <c r="F30" s="1"/>
      <c r="G30" s="4">
        <v>7600</v>
      </c>
      <c r="H30" s="34"/>
      <c r="I30" s="1"/>
      <c r="J30" s="1"/>
    </row>
    <row r="31" spans="1:10" x14ac:dyDescent="0.3">
      <c r="A31" s="32" t="s">
        <v>25</v>
      </c>
      <c r="B31" s="58">
        <f>E4</f>
        <v>18817524</v>
      </c>
      <c r="C31" s="4"/>
      <c r="D31" s="4"/>
      <c r="F31" s="1"/>
      <c r="G31" s="4">
        <v>12490</v>
      </c>
      <c r="H31" s="34">
        <f>G31*10.764</f>
        <v>134442.35999999999</v>
      </c>
      <c r="I31" s="1"/>
      <c r="J31" s="1"/>
    </row>
    <row r="32" spans="1:10" x14ac:dyDescent="0.3">
      <c r="A32" s="1"/>
      <c r="G32" s="4">
        <f>SUM(G30:G31)</f>
        <v>20090</v>
      </c>
    </row>
    <row r="33" spans="1:8" x14ac:dyDescent="0.3">
      <c r="A33" s="1"/>
      <c r="H33" s="35"/>
    </row>
    <row r="34" spans="1:8" x14ac:dyDescent="0.3">
      <c r="A34" s="1"/>
      <c r="H34" s="35"/>
    </row>
    <row r="35" spans="1:8" x14ac:dyDescent="0.3">
      <c r="A35" s="1"/>
      <c r="H35" s="35"/>
    </row>
    <row r="36" spans="1:8" x14ac:dyDescent="0.3">
      <c r="A36" s="1"/>
      <c r="H36" s="35"/>
    </row>
    <row r="37" spans="1:8" x14ac:dyDescent="0.3">
      <c r="A37" s="1"/>
      <c r="H37" s="35"/>
    </row>
    <row r="38" spans="1:8" x14ac:dyDescent="0.3">
      <c r="A38" s="1"/>
      <c r="H38" s="35"/>
    </row>
    <row r="39" spans="1:8" x14ac:dyDescent="0.3">
      <c r="A39" s="1"/>
      <c r="H39" s="35"/>
    </row>
    <row r="40" spans="1:8" x14ac:dyDescent="0.3">
      <c r="A40" s="1"/>
    </row>
    <row r="41" spans="1:8" x14ac:dyDescent="0.3">
      <c r="A41" s="1"/>
    </row>
    <row r="42" spans="1:8" x14ac:dyDescent="0.3">
      <c r="A42" s="1"/>
      <c r="B42" s="46"/>
    </row>
    <row r="43" spans="1:8" x14ac:dyDescent="0.3">
      <c r="A43" s="1"/>
      <c r="B43" s="46"/>
    </row>
    <row r="44" spans="1:8" x14ac:dyDescent="0.3">
      <c r="A44" s="1"/>
      <c r="B44" s="46"/>
    </row>
    <row r="45" spans="1:8" x14ac:dyDescent="0.3">
      <c r="A45" s="1"/>
      <c r="B45" s="46"/>
    </row>
    <row r="46" spans="1:8" x14ac:dyDescent="0.3">
      <c r="A46" s="1"/>
      <c r="B46" s="46"/>
    </row>
    <row r="47" spans="1:8" x14ac:dyDescent="0.3">
      <c r="A47" s="1"/>
      <c r="B47" s="46"/>
    </row>
    <row r="48" spans="1:8" x14ac:dyDescent="0.3">
      <c r="A48" s="1"/>
      <c r="B48" s="46"/>
    </row>
    <row r="49" spans="1:6" x14ac:dyDescent="0.3">
      <c r="A49" s="1"/>
      <c r="B49" s="46"/>
    </row>
    <row r="50" spans="1:6" x14ac:dyDescent="0.3">
      <c r="A50" s="1"/>
      <c r="B50" s="46"/>
    </row>
    <row r="51" spans="1:6" x14ac:dyDescent="0.3">
      <c r="A51" s="1"/>
      <c r="B51" s="46"/>
      <c r="E51" s="36"/>
      <c r="F51" s="36"/>
    </row>
    <row r="52" spans="1:6" x14ac:dyDescent="0.3">
      <c r="A52" s="1"/>
      <c r="B52" s="46"/>
      <c r="E52" s="34"/>
      <c r="F52" s="1"/>
    </row>
    <row r="53" spans="1:6" x14ac:dyDescent="0.3">
      <c r="A53" s="1"/>
      <c r="B53" s="46"/>
      <c r="E53" s="34"/>
      <c r="F53" s="34"/>
    </row>
    <row r="54" spans="1:6" x14ac:dyDescent="0.3">
      <c r="A54" s="1"/>
      <c r="B54" s="46"/>
      <c r="E54" s="34"/>
      <c r="F54" s="34"/>
    </row>
    <row r="55" spans="1:6" x14ac:dyDescent="0.3">
      <c r="A55" s="1"/>
      <c r="B55" s="46"/>
      <c r="E55" s="34"/>
      <c r="F55" s="37"/>
    </row>
    <row r="56" spans="1:6" x14ac:dyDescent="0.3">
      <c r="A56" s="1"/>
      <c r="B56" s="46"/>
      <c r="E56" s="34"/>
      <c r="F56" s="34"/>
    </row>
    <row r="57" spans="1:6" x14ac:dyDescent="0.3">
      <c r="A57" s="1"/>
      <c r="B57" s="46"/>
      <c r="E57" s="34"/>
      <c r="F57" s="34"/>
    </row>
    <row r="58" spans="1:6" x14ac:dyDescent="0.3">
      <c r="A58" s="1"/>
      <c r="B58" s="46"/>
      <c r="E58" s="34"/>
      <c r="F58" s="34"/>
    </row>
    <row r="59" spans="1:6" x14ac:dyDescent="0.3">
      <c r="A59" s="1"/>
      <c r="B59" s="46"/>
      <c r="E59" s="34"/>
      <c r="F59" s="34"/>
    </row>
    <row r="60" spans="1:6" x14ac:dyDescent="0.3">
      <c r="A60" s="1"/>
      <c r="B60" s="46"/>
      <c r="E60" s="34"/>
      <c r="F60" s="34"/>
    </row>
    <row r="61" spans="1:6" x14ac:dyDescent="0.3">
      <c r="A61" s="1"/>
      <c r="B61" s="46"/>
      <c r="E61" s="34"/>
      <c r="F61" s="34"/>
    </row>
    <row r="62" spans="1:6" x14ac:dyDescent="0.3">
      <c r="A62" s="1"/>
      <c r="B62" s="46"/>
    </row>
    <row r="63" spans="1:6" x14ac:dyDescent="0.3">
      <c r="A63" s="1"/>
      <c r="B63" s="46"/>
    </row>
    <row r="64" spans="1:6" x14ac:dyDescent="0.3">
      <c r="A64" s="1"/>
      <c r="B64" s="46"/>
    </row>
    <row r="65" spans="1:5" x14ac:dyDescent="0.3">
      <c r="A65" s="1"/>
      <c r="B65" s="46"/>
    </row>
    <row r="66" spans="1:5" x14ac:dyDescent="0.3">
      <c r="A66" s="1"/>
      <c r="B66" s="46"/>
    </row>
    <row r="67" spans="1:5" x14ac:dyDescent="0.3">
      <c r="A67" s="1"/>
      <c r="B67" s="46"/>
      <c r="E67" s="38"/>
    </row>
    <row r="68" spans="1:5" x14ac:dyDescent="0.3">
      <c r="A68" s="1"/>
      <c r="B68" s="46"/>
      <c r="E68" s="38"/>
    </row>
    <row r="69" spans="1:5" x14ac:dyDescent="0.3">
      <c r="A69" s="1"/>
      <c r="B69" s="46"/>
      <c r="E69" s="38"/>
    </row>
    <row r="70" spans="1:5" x14ac:dyDescent="0.3">
      <c r="A70" s="1"/>
      <c r="B70" s="46"/>
      <c r="E70" s="38"/>
    </row>
    <row r="71" spans="1:5" x14ac:dyDescent="0.3">
      <c r="A71" s="1"/>
      <c r="B71" s="46"/>
      <c r="E71" s="38"/>
    </row>
    <row r="72" spans="1:5" x14ac:dyDescent="0.3">
      <c r="A72" s="1"/>
      <c r="B72" s="46"/>
      <c r="E72" s="38"/>
    </row>
    <row r="73" spans="1:5" x14ac:dyDescent="0.3">
      <c r="A73" s="1"/>
      <c r="B73" s="46"/>
      <c r="E73" s="38"/>
    </row>
    <row r="74" spans="1:5" x14ac:dyDescent="0.3">
      <c r="A74" s="1"/>
      <c r="B74" s="46"/>
      <c r="E74" s="38"/>
    </row>
    <row r="75" spans="1:5" x14ac:dyDescent="0.3">
      <c r="A75" s="1"/>
      <c r="B75" s="46"/>
      <c r="E75" s="38"/>
    </row>
    <row r="76" spans="1:5" x14ac:dyDescent="0.3">
      <c r="A76" s="1"/>
      <c r="B76" s="46"/>
      <c r="E76" s="38"/>
    </row>
    <row r="77" spans="1:5" x14ac:dyDescent="0.3">
      <c r="A77" s="1"/>
      <c r="B77" s="46"/>
    </row>
    <row r="78" spans="1:5" x14ac:dyDescent="0.3">
      <c r="A78" s="1"/>
      <c r="B78" s="46"/>
    </row>
    <row r="79" spans="1:5" x14ac:dyDescent="0.3">
      <c r="A79" s="1"/>
      <c r="B79" s="46"/>
    </row>
    <row r="80" spans="1:5" x14ac:dyDescent="0.3">
      <c r="A80" s="1"/>
      <c r="B80" s="46"/>
    </row>
    <row r="81" spans="1:2" x14ac:dyDescent="0.3">
      <c r="A81" s="1"/>
      <c r="B81" s="46"/>
    </row>
    <row r="82" spans="1:2" x14ac:dyDescent="0.3">
      <c r="A82" s="1"/>
      <c r="B82" s="46"/>
    </row>
    <row r="83" spans="1:2" x14ac:dyDescent="0.3">
      <c r="A83" s="1"/>
      <c r="B83" s="46"/>
    </row>
    <row r="84" spans="1:2" x14ac:dyDescent="0.3">
      <c r="A84" s="1"/>
      <c r="B84" s="46"/>
    </row>
    <row r="85" spans="1:2" x14ac:dyDescent="0.3">
      <c r="A85" s="1"/>
      <c r="B85" s="46"/>
    </row>
    <row r="86" spans="1:2" x14ac:dyDescent="0.3">
      <c r="A86" s="1"/>
      <c r="B86" s="46"/>
    </row>
    <row r="87" spans="1:2" x14ac:dyDescent="0.3">
      <c r="A87" s="1"/>
      <c r="B87" s="46"/>
    </row>
    <row r="88" spans="1:2" x14ac:dyDescent="0.3">
      <c r="A88" s="1"/>
      <c r="B88" s="46"/>
    </row>
    <row r="89" spans="1:2" x14ac:dyDescent="0.3">
      <c r="A89" s="1"/>
      <c r="B89" s="46"/>
    </row>
    <row r="90" spans="1:2" x14ac:dyDescent="0.3">
      <c r="A90" s="1"/>
      <c r="B90" s="46"/>
    </row>
    <row r="91" spans="1:2" x14ac:dyDescent="0.3">
      <c r="A91" s="1"/>
      <c r="B91" s="46"/>
    </row>
    <row r="92" spans="1:2" x14ac:dyDescent="0.3">
      <c r="A92" s="1"/>
      <c r="B92" s="46"/>
    </row>
    <row r="93" spans="1:2" x14ac:dyDescent="0.3">
      <c r="A93" s="1"/>
      <c r="B93" s="46"/>
    </row>
    <row r="94" spans="1:2" x14ac:dyDescent="0.3">
      <c r="A94" s="1"/>
      <c r="B94" s="46"/>
    </row>
    <row r="95" spans="1:2" x14ac:dyDescent="0.3">
      <c r="A95" s="1"/>
      <c r="B95" s="46"/>
    </row>
    <row r="96" spans="1:2" x14ac:dyDescent="0.3">
      <c r="A96" s="1"/>
      <c r="B96" s="46"/>
    </row>
    <row r="97" spans="1:2" x14ac:dyDescent="0.3">
      <c r="A97" s="1"/>
      <c r="B97" s="46"/>
    </row>
    <row r="98" spans="1:2" x14ac:dyDescent="0.3">
      <c r="A98" s="1"/>
      <c r="B98" s="46"/>
    </row>
    <row r="99" spans="1:2" x14ac:dyDescent="0.3">
      <c r="A99" s="1"/>
      <c r="B99" s="46"/>
    </row>
    <row r="100" spans="1:2" x14ac:dyDescent="0.3">
      <c r="A100" s="1"/>
      <c r="B100" s="46"/>
    </row>
    <row r="101" spans="1:2" x14ac:dyDescent="0.3">
      <c r="A101" s="1"/>
      <c r="B101" s="46"/>
    </row>
    <row r="102" spans="1:2" x14ac:dyDescent="0.3">
      <c r="A102" s="1"/>
      <c r="B102" s="46"/>
    </row>
    <row r="103" spans="1:2" x14ac:dyDescent="0.3">
      <c r="A103" s="1"/>
      <c r="B103" s="46"/>
    </row>
    <row r="104" spans="1:2" x14ac:dyDescent="0.3">
      <c r="A104" s="1"/>
      <c r="B104" s="46"/>
    </row>
    <row r="105" spans="1:2" x14ac:dyDescent="0.3">
      <c r="A105" s="1"/>
      <c r="B105" s="46"/>
    </row>
    <row r="106" spans="1:2" x14ac:dyDescent="0.3">
      <c r="A106" s="1"/>
      <c r="B106" s="46"/>
    </row>
    <row r="107" spans="1:2" x14ac:dyDescent="0.3">
      <c r="A107" s="1"/>
      <c r="B107" s="46"/>
    </row>
    <row r="108" spans="1:2" x14ac:dyDescent="0.3">
      <c r="A108" s="1"/>
      <c r="B108" s="46"/>
    </row>
    <row r="109" spans="1:2" x14ac:dyDescent="0.3">
      <c r="A109" s="1"/>
      <c r="B109" s="46"/>
    </row>
    <row r="110" spans="1:2" x14ac:dyDescent="0.3">
      <c r="A110" s="1"/>
      <c r="B110" s="46"/>
    </row>
    <row r="111" spans="1:2" x14ac:dyDescent="0.3">
      <c r="A111" s="1"/>
      <c r="B111" s="46"/>
    </row>
    <row r="112" spans="1:2" x14ac:dyDescent="0.3">
      <c r="A112" s="1"/>
      <c r="B112" s="46"/>
    </row>
    <row r="113" spans="1:2" x14ac:dyDescent="0.3">
      <c r="A113" s="1"/>
      <c r="B113" s="46"/>
    </row>
    <row r="114" spans="1:2" x14ac:dyDescent="0.3">
      <c r="A114" s="1"/>
      <c r="B114" s="46"/>
    </row>
    <row r="115" spans="1:2" x14ac:dyDescent="0.3">
      <c r="A115" s="1"/>
      <c r="B115" s="46"/>
    </row>
    <row r="116" spans="1:2" x14ac:dyDescent="0.3">
      <c r="A116" s="1"/>
      <c r="B116" s="46"/>
    </row>
    <row r="117" spans="1:2" x14ac:dyDescent="0.3">
      <c r="A117" s="1"/>
      <c r="B117" s="46"/>
    </row>
    <row r="118" spans="1:2" x14ac:dyDescent="0.3">
      <c r="A118" s="1"/>
      <c r="B118" s="46"/>
    </row>
    <row r="119" spans="1:2" x14ac:dyDescent="0.3">
      <c r="A119" s="1"/>
      <c r="B119" s="46"/>
    </row>
    <row r="120" spans="1:2" x14ac:dyDescent="0.3">
      <c r="A120" s="1"/>
      <c r="B120" s="46"/>
    </row>
    <row r="121" spans="1:2" x14ac:dyDescent="0.3">
      <c r="A121" s="1"/>
      <c r="B121" s="46"/>
    </row>
    <row r="122" spans="1:2" x14ac:dyDescent="0.3">
      <c r="A122" s="1"/>
      <c r="B122" s="46"/>
    </row>
    <row r="123" spans="1:2" x14ac:dyDescent="0.3">
      <c r="A123" s="1"/>
      <c r="B123" s="46"/>
    </row>
    <row r="124" spans="1:2" x14ac:dyDescent="0.3">
      <c r="A124" s="1"/>
      <c r="B124" s="46"/>
    </row>
    <row r="125" spans="1:2" x14ac:dyDescent="0.3">
      <c r="A125" s="1"/>
      <c r="B125" s="46"/>
    </row>
    <row r="126" spans="1:2" x14ac:dyDescent="0.3">
      <c r="A126" s="1"/>
      <c r="B126" s="46"/>
    </row>
    <row r="127" spans="1:2" x14ac:dyDescent="0.3">
      <c r="A127" s="1"/>
      <c r="B127" s="46"/>
    </row>
    <row r="128" spans="1:2" x14ac:dyDescent="0.3">
      <c r="A128" s="1"/>
      <c r="B128" s="46"/>
    </row>
    <row r="129" spans="1:2" x14ac:dyDescent="0.3">
      <c r="A129" s="1"/>
      <c r="B129" s="46"/>
    </row>
    <row r="130" spans="1:2" x14ac:dyDescent="0.3">
      <c r="A130" s="1"/>
      <c r="B130" s="46"/>
    </row>
    <row r="131" spans="1:2" x14ac:dyDescent="0.3">
      <c r="A131" s="1"/>
      <c r="B131" s="46"/>
    </row>
    <row r="132" spans="1:2" x14ac:dyDescent="0.3">
      <c r="A132" s="1"/>
      <c r="B132" s="46"/>
    </row>
    <row r="133" spans="1:2" x14ac:dyDescent="0.3">
      <c r="A133" s="1"/>
      <c r="B133" s="46"/>
    </row>
    <row r="134" spans="1:2" x14ac:dyDescent="0.3">
      <c r="A134" s="1"/>
      <c r="B134" s="46"/>
    </row>
    <row r="135" spans="1:2" x14ac:dyDescent="0.3">
      <c r="A135" s="1"/>
      <c r="B135" s="46"/>
    </row>
    <row r="136" spans="1:2" x14ac:dyDescent="0.3">
      <c r="A136" s="1"/>
      <c r="B136" s="46"/>
    </row>
    <row r="137" spans="1:2" x14ac:dyDescent="0.3">
      <c r="A137" s="1"/>
      <c r="B137" s="46"/>
    </row>
    <row r="138" spans="1:2" x14ac:dyDescent="0.3">
      <c r="A138" s="1"/>
      <c r="B138" s="46"/>
    </row>
    <row r="139" spans="1:2" x14ac:dyDescent="0.3">
      <c r="A139" s="1"/>
      <c r="B139" s="46"/>
    </row>
    <row r="140" spans="1:2" x14ac:dyDescent="0.3">
      <c r="A140" s="1"/>
      <c r="B140" s="46"/>
    </row>
    <row r="141" spans="1:2" x14ac:dyDescent="0.3">
      <c r="A141" s="1"/>
      <c r="B141" s="46"/>
    </row>
    <row r="142" spans="1:2" x14ac:dyDescent="0.3">
      <c r="A142" s="1"/>
      <c r="B142" s="46"/>
    </row>
    <row r="143" spans="1:2" x14ac:dyDescent="0.3">
      <c r="A143" s="1"/>
      <c r="B143" s="46"/>
    </row>
    <row r="144" spans="1:2" x14ac:dyDescent="0.3">
      <c r="A144" s="1"/>
      <c r="B144" s="46"/>
    </row>
    <row r="145" spans="1:2" x14ac:dyDescent="0.3">
      <c r="A145" s="1"/>
      <c r="B145" s="46"/>
    </row>
    <row r="146" spans="1:2" x14ac:dyDescent="0.3">
      <c r="A146" s="1"/>
      <c r="B146" s="46"/>
    </row>
    <row r="147" spans="1:2" x14ac:dyDescent="0.3">
      <c r="A147" s="1"/>
      <c r="B147" s="46"/>
    </row>
    <row r="148" spans="1:2" x14ac:dyDescent="0.3">
      <c r="A148" s="1"/>
      <c r="B148" s="46"/>
    </row>
    <row r="149" spans="1:2" x14ac:dyDescent="0.3">
      <c r="A149" s="1"/>
      <c r="B149" s="46"/>
    </row>
    <row r="150" spans="1:2" x14ac:dyDescent="0.3">
      <c r="A150" s="1"/>
      <c r="B150" s="46"/>
    </row>
    <row r="151" spans="1:2" x14ac:dyDescent="0.3">
      <c r="A151" s="1"/>
      <c r="B151" s="46"/>
    </row>
    <row r="152" spans="1:2" x14ac:dyDescent="0.3">
      <c r="A152" s="1"/>
      <c r="B152" s="46"/>
    </row>
    <row r="153" spans="1:2" x14ac:dyDescent="0.3">
      <c r="A153" s="1"/>
      <c r="B153" s="46"/>
    </row>
    <row r="154" spans="1:2" x14ac:dyDescent="0.3">
      <c r="A154" s="1"/>
      <c r="B154" s="46"/>
    </row>
    <row r="155" spans="1:2" x14ac:dyDescent="0.3">
      <c r="A155" s="1"/>
      <c r="B155" s="46"/>
    </row>
    <row r="156" spans="1:2" x14ac:dyDescent="0.3">
      <c r="A156" s="1"/>
      <c r="B156" s="46"/>
    </row>
    <row r="157" spans="1:2" x14ac:dyDescent="0.3">
      <c r="A157" s="1"/>
      <c r="B157" s="46"/>
    </row>
    <row r="158" spans="1:2" x14ac:dyDescent="0.3">
      <c r="A158" s="1"/>
      <c r="B158" s="46"/>
    </row>
    <row r="159" spans="1:2" x14ac:dyDescent="0.3">
      <c r="A159" s="1"/>
      <c r="B159" s="46"/>
    </row>
    <row r="160" spans="1:2" x14ac:dyDescent="0.3">
      <c r="A160" s="1"/>
      <c r="B160" s="46"/>
    </row>
    <row r="161" spans="1:2" x14ac:dyDescent="0.3">
      <c r="A161" s="1"/>
      <c r="B161" s="46"/>
    </row>
    <row r="162" spans="1:2" x14ac:dyDescent="0.3">
      <c r="A162" s="1"/>
      <c r="B162" s="46"/>
    </row>
    <row r="163" spans="1:2" x14ac:dyDescent="0.3">
      <c r="A163" s="1"/>
      <c r="B163" s="46"/>
    </row>
    <row r="164" spans="1:2" x14ac:dyDescent="0.3">
      <c r="A164" s="1"/>
      <c r="B164" s="46"/>
    </row>
    <row r="165" spans="1:2" x14ac:dyDescent="0.3">
      <c r="A165" s="1"/>
      <c r="B165" s="46"/>
    </row>
    <row r="166" spans="1:2" x14ac:dyDescent="0.3">
      <c r="A166" s="1"/>
      <c r="B166" s="46"/>
    </row>
    <row r="167" spans="1:2" x14ac:dyDescent="0.3">
      <c r="A167" s="1"/>
      <c r="B167" s="46"/>
    </row>
  </sheetData>
  <phoneticPr fontId="11" type="noConversion"/>
  <pageMargins left="0" right="0" top="0" bottom="0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FA7D1-F8FE-450C-ACDD-E15207472116}">
  <dimension ref="A1:K169"/>
  <sheetViews>
    <sheetView zoomScale="130" zoomScaleNormal="13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G11" sqref="G11"/>
    </sheetView>
  </sheetViews>
  <sheetFormatPr defaultColWidth="12.5703125" defaultRowHeight="16.5" x14ac:dyDescent="0.3"/>
  <cols>
    <col min="1" max="1" width="28.5703125" style="113" bestFit="1" customWidth="1"/>
    <col min="2" max="2" width="14.85546875" style="139" bestFit="1" customWidth="1"/>
    <col min="3" max="3" width="15.85546875" style="80" bestFit="1" customWidth="1"/>
    <col min="4" max="4" width="13.7109375" style="80" bestFit="1" customWidth="1"/>
    <col min="5" max="5" width="13.7109375" style="81" bestFit="1" customWidth="1"/>
    <col min="6" max="6" width="7" style="81" customWidth="1"/>
    <col min="7" max="7" width="13.85546875" style="81" bestFit="1" customWidth="1"/>
    <col min="8" max="8" width="15" style="80" bestFit="1" customWidth="1"/>
    <col min="9" max="9" width="14.7109375" style="81" bestFit="1" customWidth="1"/>
    <col min="10" max="10" width="14.85546875" style="81" bestFit="1" customWidth="1"/>
    <col min="11" max="11" width="13.7109375" style="80" bestFit="1" customWidth="1"/>
    <col min="12" max="16384" width="12.5703125" style="1"/>
  </cols>
  <sheetData>
    <row r="1" spans="1:11" x14ac:dyDescent="0.3">
      <c r="A1" s="78" t="s">
        <v>8</v>
      </c>
      <c r="B1" s="79"/>
    </row>
    <row r="2" spans="1:11" x14ac:dyDescent="0.3">
      <c r="A2" s="82" t="s">
        <v>31</v>
      </c>
      <c r="B2" s="83">
        <v>20090</v>
      </c>
      <c r="C2" s="84" t="s">
        <v>29</v>
      </c>
      <c r="E2" s="80"/>
      <c r="F2" s="80"/>
      <c r="H2" s="81"/>
      <c r="I2" s="80"/>
      <c r="J2" s="80"/>
    </row>
    <row r="3" spans="1:11" x14ac:dyDescent="0.3">
      <c r="A3" s="85" t="s">
        <v>2</v>
      </c>
      <c r="B3" s="86">
        <v>1500</v>
      </c>
      <c r="C3" s="83">
        <v>930</v>
      </c>
      <c r="E3" s="87"/>
      <c r="F3" s="80"/>
      <c r="H3" s="88">
        <f>B3*10.764</f>
        <v>16145.999999999998</v>
      </c>
      <c r="I3" s="80"/>
      <c r="J3" s="80"/>
    </row>
    <row r="4" spans="1:11" x14ac:dyDescent="0.3">
      <c r="A4" s="89" t="s">
        <v>13</v>
      </c>
      <c r="B4" s="90">
        <f>ROUND((B2*B3),0)</f>
        <v>30135000</v>
      </c>
      <c r="C4" s="83">
        <f>B2*C3</f>
        <v>18683700</v>
      </c>
      <c r="D4" s="87">
        <f>I12</f>
        <v>10905000</v>
      </c>
      <c r="E4" s="91">
        <f>C4+D4</f>
        <v>29588700</v>
      </c>
      <c r="F4" s="80"/>
      <c r="H4" s="88">
        <f>H3/10.764</f>
        <v>1500</v>
      </c>
      <c r="I4" s="80"/>
      <c r="J4" s="80"/>
    </row>
    <row r="5" spans="1:11" x14ac:dyDescent="0.3">
      <c r="A5" s="92"/>
      <c r="B5" s="93"/>
      <c r="C5" s="94"/>
      <c r="E5" s="95"/>
      <c r="F5" s="80"/>
      <c r="H5" s="81"/>
      <c r="I5" s="80"/>
      <c r="J5" s="80"/>
    </row>
    <row r="6" spans="1:11" x14ac:dyDescent="0.3">
      <c r="A6" s="78" t="s">
        <v>9</v>
      </c>
      <c r="B6" s="79"/>
      <c r="D6" s="96"/>
    </row>
    <row r="7" spans="1:11" s="2" customFormat="1" ht="51" x14ac:dyDescent="0.2">
      <c r="A7" s="97" t="s">
        <v>14</v>
      </c>
      <c r="B7" s="98" t="s">
        <v>26</v>
      </c>
      <c r="C7" s="97" t="s">
        <v>0</v>
      </c>
      <c r="D7" s="97" t="s">
        <v>1</v>
      </c>
      <c r="E7" s="97" t="s">
        <v>15</v>
      </c>
      <c r="F7" s="97" t="s">
        <v>16</v>
      </c>
      <c r="G7" s="97" t="s">
        <v>11</v>
      </c>
      <c r="H7" s="97" t="s">
        <v>17</v>
      </c>
      <c r="I7" s="97" t="s">
        <v>12</v>
      </c>
      <c r="J7" s="97" t="s">
        <v>18</v>
      </c>
      <c r="K7" s="99"/>
    </row>
    <row r="8" spans="1:11" s="21" customFormat="1" x14ac:dyDescent="0.2">
      <c r="A8" s="100"/>
      <c r="B8" s="98" t="s">
        <v>28</v>
      </c>
      <c r="C8" s="97"/>
      <c r="D8" s="97"/>
      <c r="E8" s="101" t="s">
        <v>19</v>
      </c>
      <c r="F8" s="97"/>
      <c r="G8" s="101" t="s">
        <v>19</v>
      </c>
      <c r="H8" s="101" t="s">
        <v>19</v>
      </c>
      <c r="I8" s="101" t="s">
        <v>19</v>
      </c>
      <c r="J8" s="101" t="s">
        <v>19</v>
      </c>
      <c r="K8" s="102"/>
    </row>
    <row r="9" spans="1:11" s="21" customFormat="1" x14ac:dyDescent="0.25">
      <c r="A9" s="103" t="s">
        <v>32</v>
      </c>
      <c r="B9" s="104">
        <v>45360</v>
      </c>
      <c r="C9" s="105">
        <v>2010</v>
      </c>
      <c r="D9" s="70">
        <v>2024</v>
      </c>
      <c r="E9" s="106">
        <v>1200</v>
      </c>
      <c r="F9" s="106">
        <f t="shared" ref="F9:F11" si="0">D9-C9</f>
        <v>14</v>
      </c>
      <c r="G9" s="106">
        <f t="shared" ref="G9:G11" si="1">ROUND((E9*0.2),0)</f>
        <v>240</v>
      </c>
      <c r="H9" s="106">
        <f>J9-I9</f>
        <v>43545600</v>
      </c>
      <c r="I9" s="106">
        <f t="shared" ref="I9:I11" si="2">ROUND(G9*B9,0)</f>
        <v>10886400</v>
      </c>
      <c r="J9" s="106">
        <f t="shared" ref="J9:J11" si="3">ROUND(E9*B9,0)</f>
        <v>54432000</v>
      </c>
      <c r="K9" s="107"/>
    </row>
    <row r="10" spans="1:11" s="21" customFormat="1" x14ac:dyDescent="0.25">
      <c r="A10" s="103" t="s">
        <v>33</v>
      </c>
      <c r="B10" s="104">
        <v>69</v>
      </c>
      <c r="C10" s="105">
        <v>2010</v>
      </c>
      <c r="D10" s="70">
        <v>2024</v>
      </c>
      <c r="E10" s="106">
        <v>1000</v>
      </c>
      <c r="F10" s="106">
        <f t="shared" si="0"/>
        <v>14</v>
      </c>
      <c r="G10" s="106">
        <f t="shared" si="1"/>
        <v>200</v>
      </c>
      <c r="H10" s="106">
        <f t="shared" ref="H10:H11" si="4">J10-I10</f>
        <v>55200</v>
      </c>
      <c r="I10" s="106">
        <f t="shared" si="2"/>
        <v>13800</v>
      </c>
      <c r="J10" s="106">
        <f t="shared" si="3"/>
        <v>69000</v>
      </c>
      <c r="K10" s="107"/>
    </row>
    <row r="11" spans="1:11" s="21" customFormat="1" x14ac:dyDescent="0.25">
      <c r="A11" s="103" t="s">
        <v>30</v>
      </c>
      <c r="B11" s="104">
        <v>30</v>
      </c>
      <c r="C11" s="105">
        <v>2010</v>
      </c>
      <c r="D11" s="70">
        <v>2024</v>
      </c>
      <c r="E11" s="106">
        <v>800</v>
      </c>
      <c r="F11" s="106">
        <f t="shared" si="0"/>
        <v>14</v>
      </c>
      <c r="G11" s="106">
        <f t="shared" si="1"/>
        <v>160</v>
      </c>
      <c r="H11" s="106">
        <f t="shared" si="4"/>
        <v>19200</v>
      </c>
      <c r="I11" s="106">
        <f t="shared" si="2"/>
        <v>4800</v>
      </c>
      <c r="J11" s="106">
        <f t="shared" si="3"/>
        <v>24000</v>
      </c>
      <c r="K11" s="108"/>
    </row>
    <row r="12" spans="1:11" s="25" customFormat="1" x14ac:dyDescent="0.3">
      <c r="A12" s="109" t="s">
        <v>20</v>
      </c>
      <c r="B12" s="110">
        <f>SUM(B9:B9)</f>
        <v>45360</v>
      </c>
      <c r="C12" s="111"/>
      <c r="D12" s="111"/>
      <c r="E12" s="106"/>
      <c r="F12" s="112"/>
      <c r="G12" s="112"/>
      <c r="H12" s="110">
        <f>SUM(H9:H11)</f>
        <v>43620000</v>
      </c>
      <c r="I12" s="110">
        <f>SUM(I9:I11)</f>
        <v>10905000</v>
      </c>
      <c r="J12" s="110">
        <f>SUM(J9:J11)</f>
        <v>54525000</v>
      </c>
      <c r="K12" s="91"/>
    </row>
    <row r="13" spans="1:11" x14ac:dyDescent="0.3">
      <c r="B13" s="114"/>
      <c r="C13" s="115"/>
      <c r="D13" s="115"/>
      <c r="E13" s="106"/>
      <c r="F13" s="115"/>
      <c r="G13" s="116"/>
      <c r="H13" s="116"/>
      <c r="I13" s="115"/>
      <c r="J13" s="116"/>
    </row>
    <row r="14" spans="1:11" x14ac:dyDescent="0.3">
      <c r="A14" s="117" t="s">
        <v>21</v>
      </c>
      <c r="B14" s="118"/>
      <c r="C14" s="115"/>
      <c r="D14" s="115"/>
      <c r="E14" s="116"/>
      <c r="F14" s="116"/>
      <c r="G14" s="80"/>
      <c r="I14" s="80"/>
      <c r="J14" s="87">
        <f>J12*85%</f>
        <v>46346250</v>
      </c>
    </row>
    <row r="15" spans="1:11" x14ac:dyDescent="0.3">
      <c r="A15" s="82" t="s">
        <v>22</v>
      </c>
      <c r="B15" s="90">
        <v>0</v>
      </c>
      <c r="C15" s="115"/>
      <c r="D15" s="115"/>
      <c r="E15" s="116"/>
      <c r="F15" s="116"/>
      <c r="G15" s="80"/>
      <c r="I15" s="80"/>
      <c r="J15" s="80"/>
    </row>
    <row r="16" spans="1:11" x14ac:dyDescent="0.3">
      <c r="A16" s="85" t="s">
        <v>2</v>
      </c>
      <c r="B16" s="86">
        <v>0</v>
      </c>
      <c r="C16" s="115"/>
      <c r="D16" s="115"/>
      <c r="E16" s="119"/>
      <c r="F16" s="119"/>
      <c r="G16" s="80"/>
      <c r="I16" s="80"/>
      <c r="J16" s="80"/>
    </row>
    <row r="17" spans="1:10" x14ac:dyDescent="0.3">
      <c r="A17" s="85" t="s">
        <v>3</v>
      </c>
      <c r="B17" s="90">
        <f>ROUND((B15*B16),0)</f>
        <v>0</v>
      </c>
      <c r="C17" s="115"/>
      <c r="D17" s="115"/>
      <c r="E17" s="119">
        <f>C4+I12</f>
        <v>29588700</v>
      </c>
      <c r="F17" s="119"/>
      <c r="G17" s="80"/>
      <c r="I17" s="80"/>
      <c r="J17" s="80"/>
    </row>
    <row r="18" spans="1:10" x14ac:dyDescent="0.3">
      <c r="A18" s="120"/>
      <c r="B18" s="121"/>
      <c r="C18" s="115"/>
      <c r="D18" s="115"/>
      <c r="E18" s="119"/>
      <c r="F18" s="119"/>
      <c r="G18" s="80"/>
      <c r="I18" s="80"/>
      <c r="J18" s="80"/>
    </row>
    <row r="19" spans="1:10" ht="16.5" customHeight="1" x14ac:dyDescent="0.3">
      <c r="A19" s="122" t="s">
        <v>10</v>
      </c>
      <c r="B19" s="123"/>
      <c r="C19" s="115"/>
      <c r="D19" s="124"/>
      <c r="E19" s="124"/>
      <c r="F19" s="80"/>
      <c r="G19" s="80"/>
      <c r="I19" s="80">
        <f>2010-2024</f>
        <v>-14</v>
      </c>
      <c r="J19" s="80"/>
    </row>
    <row r="20" spans="1:10" x14ac:dyDescent="0.3">
      <c r="A20" s="82" t="s">
        <v>6</v>
      </c>
      <c r="B20" s="90">
        <v>0</v>
      </c>
      <c r="C20" s="125"/>
      <c r="D20" s="81"/>
      <c r="F20" s="80">
        <v>55</v>
      </c>
      <c r="G20" s="80"/>
      <c r="I20" s="80"/>
      <c r="J20" s="80"/>
    </row>
    <row r="21" spans="1:10" x14ac:dyDescent="0.3">
      <c r="A21" s="85" t="s">
        <v>2</v>
      </c>
      <c r="B21" s="86">
        <v>0</v>
      </c>
      <c r="C21" s="96"/>
      <c r="D21" s="81"/>
      <c r="F21" s="80"/>
      <c r="G21" s="80"/>
      <c r="I21" s="80" t="e">
        <f>#REF!-#REF!</f>
        <v>#REF!</v>
      </c>
      <c r="J21" s="80"/>
    </row>
    <row r="22" spans="1:10" x14ac:dyDescent="0.3">
      <c r="A22" s="85" t="s">
        <v>3</v>
      </c>
      <c r="B22" s="90">
        <f>ROUND((B20*B21),0)</f>
        <v>0</v>
      </c>
      <c r="C22" s="126"/>
      <c r="D22" s="81"/>
      <c r="F22" s="80"/>
      <c r="G22" s="80"/>
      <c r="I22" s="80"/>
      <c r="J22" s="80"/>
    </row>
    <row r="23" spans="1:10" x14ac:dyDescent="0.3">
      <c r="B23" s="127"/>
      <c r="C23" s="126"/>
      <c r="D23" s="126"/>
      <c r="E23" s="128"/>
      <c r="H23" s="128"/>
    </row>
    <row r="24" spans="1:10" x14ac:dyDescent="0.3">
      <c r="A24" s="129"/>
      <c r="B24" s="130" t="s">
        <v>3</v>
      </c>
      <c r="C24" s="128"/>
      <c r="D24" s="81"/>
      <c r="E24" s="131"/>
      <c r="F24" s="80"/>
      <c r="H24" s="81"/>
      <c r="I24" s="80"/>
      <c r="J24" s="80"/>
    </row>
    <row r="25" spans="1:10" x14ac:dyDescent="0.3">
      <c r="A25" s="132" t="s">
        <v>8</v>
      </c>
      <c r="B25" s="90">
        <f>B4</f>
        <v>30135000</v>
      </c>
      <c r="C25" s="133"/>
      <c r="D25" s="133"/>
      <c r="E25" s="134"/>
      <c r="F25" s="80"/>
      <c r="H25" s="81"/>
      <c r="I25" s="80"/>
      <c r="J25" s="80"/>
    </row>
    <row r="26" spans="1:10" x14ac:dyDescent="0.3">
      <c r="A26" s="132" t="s">
        <v>9</v>
      </c>
      <c r="B26" s="90">
        <f>I12</f>
        <v>10905000</v>
      </c>
      <c r="C26" s="133"/>
      <c r="D26" s="133"/>
      <c r="E26" s="134"/>
      <c r="F26" s="80"/>
      <c r="H26" s="81"/>
      <c r="I26" s="80"/>
      <c r="J26" s="80"/>
    </row>
    <row r="27" spans="1:10" x14ac:dyDescent="0.3">
      <c r="A27" s="132" t="s">
        <v>23</v>
      </c>
      <c r="B27" s="90">
        <f>B17</f>
        <v>0</v>
      </c>
      <c r="C27" s="133"/>
      <c r="D27" s="133"/>
      <c r="E27" s="134"/>
      <c r="F27" s="80"/>
      <c r="H27" s="81"/>
      <c r="I27" s="80"/>
      <c r="J27" s="80"/>
    </row>
    <row r="28" spans="1:10" x14ac:dyDescent="0.3">
      <c r="A28" s="132" t="s">
        <v>7</v>
      </c>
      <c r="B28" s="90">
        <f>B22</f>
        <v>0</v>
      </c>
      <c r="C28" s="133"/>
      <c r="D28" s="133"/>
      <c r="E28" s="134"/>
      <c r="F28" s="80"/>
      <c r="H28" s="81"/>
      <c r="I28" s="80"/>
      <c r="J28" s="80"/>
    </row>
    <row r="29" spans="1:10" x14ac:dyDescent="0.3">
      <c r="A29" s="135" t="s">
        <v>27</v>
      </c>
      <c r="B29" s="110">
        <f>B25+B26+B27+B28</f>
        <v>41040000</v>
      </c>
      <c r="C29" s="136"/>
      <c r="D29" s="81"/>
      <c r="F29" s="80"/>
      <c r="H29" s="81"/>
      <c r="I29" s="80"/>
      <c r="J29" s="80"/>
    </row>
    <row r="30" spans="1:10" x14ac:dyDescent="0.3">
      <c r="A30" s="135" t="s">
        <v>4</v>
      </c>
      <c r="B30" s="110">
        <f>ROUND(B29*0.85,0)</f>
        <v>34884000</v>
      </c>
      <c r="C30" s="136"/>
      <c r="D30" s="81"/>
      <c r="E30" s="137"/>
      <c r="F30" s="80"/>
      <c r="H30" s="81"/>
      <c r="I30" s="80"/>
      <c r="J30" s="80"/>
    </row>
    <row r="31" spans="1:10" x14ac:dyDescent="0.3">
      <c r="A31" s="135" t="s">
        <v>5</v>
      </c>
      <c r="B31" s="110">
        <f>MROUND(B29*0.7,1)</f>
        <v>28728000</v>
      </c>
      <c r="C31" s="136"/>
      <c r="D31" s="81"/>
      <c r="E31" s="137"/>
      <c r="F31" s="80"/>
      <c r="H31" s="81"/>
      <c r="I31" s="80"/>
      <c r="J31" s="80"/>
    </row>
    <row r="32" spans="1:10" x14ac:dyDescent="0.3">
      <c r="A32" s="135" t="s">
        <v>24</v>
      </c>
      <c r="B32" s="110">
        <f>J14</f>
        <v>46346250</v>
      </c>
      <c r="C32" s="81"/>
      <c r="D32" s="81"/>
      <c r="F32" s="80"/>
      <c r="G32" s="81">
        <v>7600</v>
      </c>
      <c r="H32" s="138"/>
      <c r="I32" s="80"/>
      <c r="J32" s="80"/>
    </row>
    <row r="33" spans="1:10" x14ac:dyDescent="0.3">
      <c r="A33" s="132" t="s">
        <v>25</v>
      </c>
      <c r="B33" s="110">
        <f>E4</f>
        <v>29588700</v>
      </c>
      <c r="C33" s="81"/>
      <c r="D33" s="81"/>
      <c r="F33" s="80"/>
      <c r="G33" s="81">
        <v>12490</v>
      </c>
      <c r="H33" s="138">
        <f>G33*10.764</f>
        <v>134442.35999999999</v>
      </c>
      <c r="I33" s="80"/>
      <c r="J33" s="80"/>
    </row>
    <row r="34" spans="1:10" x14ac:dyDescent="0.3">
      <c r="A34" s="80"/>
      <c r="G34" s="81">
        <f>SUM(G32:G33)</f>
        <v>20090</v>
      </c>
    </row>
    <row r="35" spans="1:10" x14ac:dyDescent="0.3">
      <c r="A35" s="80"/>
      <c r="H35" s="140"/>
    </row>
    <row r="36" spans="1:10" x14ac:dyDescent="0.3">
      <c r="A36" s="80"/>
      <c r="H36" s="140"/>
    </row>
    <row r="37" spans="1:10" x14ac:dyDescent="0.3">
      <c r="A37" s="80"/>
      <c r="H37" s="140"/>
    </row>
    <row r="38" spans="1:10" x14ac:dyDescent="0.3">
      <c r="A38" s="80"/>
      <c r="H38" s="140"/>
    </row>
    <row r="39" spans="1:10" x14ac:dyDescent="0.3">
      <c r="A39" s="80"/>
      <c r="H39" s="140"/>
    </row>
    <row r="40" spans="1:10" x14ac:dyDescent="0.3">
      <c r="A40" s="80"/>
      <c r="H40" s="140"/>
    </row>
    <row r="41" spans="1:10" x14ac:dyDescent="0.3">
      <c r="A41" s="80"/>
      <c r="H41" s="140"/>
    </row>
    <row r="42" spans="1:10" x14ac:dyDescent="0.3">
      <c r="A42" s="80"/>
    </row>
    <row r="43" spans="1:10" x14ac:dyDescent="0.3">
      <c r="A43" s="80"/>
    </row>
    <row r="44" spans="1:10" x14ac:dyDescent="0.3">
      <c r="A44" s="80"/>
      <c r="B44" s="79"/>
    </row>
    <row r="45" spans="1:10" x14ac:dyDescent="0.3">
      <c r="A45" s="80"/>
      <c r="B45" s="79"/>
    </row>
    <row r="46" spans="1:10" x14ac:dyDescent="0.3">
      <c r="A46" s="80"/>
      <c r="B46" s="79"/>
    </row>
    <row r="47" spans="1:10" x14ac:dyDescent="0.3">
      <c r="A47" s="80"/>
      <c r="B47" s="79"/>
    </row>
    <row r="48" spans="1:10" x14ac:dyDescent="0.3">
      <c r="A48" s="80"/>
      <c r="B48" s="79"/>
    </row>
    <row r="49" spans="1:6" x14ac:dyDescent="0.3">
      <c r="A49" s="80"/>
      <c r="B49" s="79"/>
    </row>
    <row r="50" spans="1:6" x14ac:dyDescent="0.3">
      <c r="A50" s="80"/>
      <c r="B50" s="79"/>
    </row>
    <row r="51" spans="1:6" x14ac:dyDescent="0.3">
      <c r="A51" s="80"/>
      <c r="B51" s="79"/>
    </row>
    <row r="52" spans="1:6" x14ac:dyDescent="0.3">
      <c r="A52" s="80"/>
      <c r="B52" s="79"/>
    </row>
    <row r="53" spans="1:6" x14ac:dyDescent="0.3">
      <c r="A53" s="80"/>
      <c r="B53" s="79"/>
      <c r="E53" s="141"/>
      <c r="F53" s="141"/>
    </row>
    <row r="54" spans="1:6" x14ac:dyDescent="0.3">
      <c r="A54" s="80"/>
      <c r="B54" s="79"/>
      <c r="E54" s="138"/>
      <c r="F54" s="80"/>
    </row>
    <row r="55" spans="1:6" x14ac:dyDescent="0.3">
      <c r="A55" s="80"/>
      <c r="B55" s="79"/>
      <c r="E55" s="138"/>
      <c r="F55" s="138"/>
    </row>
    <row r="56" spans="1:6" x14ac:dyDescent="0.3">
      <c r="A56" s="80"/>
      <c r="B56" s="79"/>
      <c r="E56" s="138"/>
      <c r="F56" s="138"/>
    </row>
    <row r="57" spans="1:6" x14ac:dyDescent="0.3">
      <c r="A57" s="80"/>
      <c r="B57" s="79"/>
      <c r="E57" s="138"/>
      <c r="F57" s="142"/>
    </row>
    <row r="58" spans="1:6" x14ac:dyDescent="0.3">
      <c r="A58" s="80"/>
      <c r="B58" s="79"/>
      <c r="E58" s="138"/>
      <c r="F58" s="138"/>
    </row>
    <row r="59" spans="1:6" x14ac:dyDescent="0.3">
      <c r="A59" s="80"/>
      <c r="B59" s="79"/>
      <c r="E59" s="138"/>
      <c r="F59" s="138"/>
    </row>
    <row r="60" spans="1:6" x14ac:dyDescent="0.3">
      <c r="A60" s="80"/>
      <c r="B60" s="79"/>
      <c r="E60" s="138"/>
      <c r="F60" s="138"/>
    </row>
    <row r="61" spans="1:6" x14ac:dyDescent="0.3">
      <c r="A61" s="80"/>
      <c r="B61" s="79"/>
      <c r="E61" s="138"/>
      <c r="F61" s="138"/>
    </row>
    <row r="62" spans="1:6" x14ac:dyDescent="0.3">
      <c r="A62" s="80"/>
      <c r="B62" s="79"/>
      <c r="E62" s="138"/>
      <c r="F62" s="138"/>
    </row>
    <row r="63" spans="1:6" x14ac:dyDescent="0.3">
      <c r="A63" s="80"/>
      <c r="B63" s="79"/>
      <c r="E63" s="138"/>
      <c r="F63" s="138"/>
    </row>
    <row r="64" spans="1:6" x14ac:dyDescent="0.3">
      <c r="A64" s="80"/>
      <c r="B64" s="79"/>
    </row>
    <row r="65" spans="1:5" x14ac:dyDescent="0.3">
      <c r="A65" s="80"/>
      <c r="B65" s="79"/>
    </row>
    <row r="66" spans="1:5" x14ac:dyDescent="0.3">
      <c r="A66" s="80"/>
      <c r="B66" s="79"/>
    </row>
    <row r="67" spans="1:5" x14ac:dyDescent="0.3">
      <c r="A67" s="80"/>
      <c r="B67" s="79"/>
    </row>
    <row r="68" spans="1:5" x14ac:dyDescent="0.3">
      <c r="A68" s="80"/>
      <c r="B68" s="79"/>
    </row>
    <row r="69" spans="1:5" x14ac:dyDescent="0.3">
      <c r="A69" s="80"/>
      <c r="B69" s="79"/>
      <c r="E69" s="143"/>
    </row>
    <row r="70" spans="1:5" x14ac:dyDescent="0.3">
      <c r="A70" s="80"/>
      <c r="B70" s="79"/>
      <c r="E70" s="143"/>
    </row>
    <row r="71" spans="1:5" x14ac:dyDescent="0.3">
      <c r="A71" s="80"/>
      <c r="B71" s="79"/>
      <c r="E71" s="143"/>
    </row>
    <row r="72" spans="1:5" x14ac:dyDescent="0.3">
      <c r="A72" s="80"/>
      <c r="B72" s="79"/>
      <c r="E72" s="143"/>
    </row>
    <row r="73" spans="1:5" x14ac:dyDescent="0.3">
      <c r="A73" s="80"/>
      <c r="B73" s="79"/>
      <c r="E73" s="143"/>
    </row>
    <row r="74" spans="1:5" x14ac:dyDescent="0.3">
      <c r="A74" s="80"/>
      <c r="B74" s="79"/>
      <c r="E74" s="143"/>
    </row>
    <row r="75" spans="1:5" x14ac:dyDescent="0.3">
      <c r="A75" s="80"/>
      <c r="B75" s="79"/>
      <c r="E75" s="143"/>
    </row>
    <row r="76" spans="1:5" x14ac:dyDescent="0.3">
      <c r="A76" s="80"/>
      <c r="B76" s="79"/>
      <c r="E76" s="143"/>
    </row>
    <row r="77" spans="1:5" x14ac:dyDescent="0.3">
      <c r="A77" s="80"/>
      <c r="B77" s="79"/>
      <c r="E77" s="143"/>
    </row>
    <row r="78" spans="1:5" x14ac:dyDescent="0.3">
      <c r="A78" s="80"/>
      <c r="B78" s="79"/>
      <c r="E78" s="143"/>
    </row>
    <row r="79" spans="1:5" x14ac:dyDescent="0.3">
      <c r="A79" s="80"/>
      <c r="B79" s="79"/>
    </row>
    <row r="80" spans="1:5" x14ac:dyDescent="0.3">
      <c r="A80" s="80"/>
      <c r="B80" s="79"/>
    </row>
    <row r="81" spans="1:2" x14ac:dyDescent="0.3">
      <c r="A81" s="80"/>
      <c r="B81" s="79"/>
    </row>
    <row r="82" spans="1:2" x14ac:dyDescent="0.3">
      <c r="A82" s="80"/>
      <c r="B82" s="79"/>
    </row>
    <row r="83" spans="1:2" x14ac:dyDescent="0.3">
      <c r="A83" s="80"/>
      <c r="B83" s="79"/>
    </row>
    <row r="84" spans="1:2" x14ac:dyDescent="0.3">
      <c r="A84" s="80"/>
      <c r="B84" s="79"/>
    </row>
    <row r="85" spans="1:2" x14ac:dyDescent="0.3">
      <c r="A85" s="80"/>
      <c r="B85" s="79"/>
    </row>
    <row r="86" spans="1:2" x14ac:dyDescent="0.3">
      <c r="A86" s="80"/>
      <c r="B86" s="79"/>
    </row>
    <row r="87" spans="1:2" x14ac:dyDescent="0.3">
      <c r="A87" s="80"/>
      <c r="B87" s="79"/>
    </row>
    <row r="88" spans="1:2" x14ac:dyDescent="0.3">
      <c r="A88" s="80"/>
      <c r="B88" s="79"/>
    </row>
    <row r="89" spans="1:2" x14ac:dyDescent="0.3">
      <c r="A89" s="80"/>
      <c r="B89" s="79"/>
    </row>
    <row r="90" spans="1:2" x14ac:dyDescent="0.3">
      <c r="A90" s="80"/>
      <c r="B90" s="79"/>
    </row>
    <row r="91" spans="1:2" x14ac:dyDescent="0.3">
      <c r="A91" s="80"/>
      <c r="B91" s="79"/>
    </row>
    <row r="92" spans="1:2" x14ac:dyDescent="0.3">
      <c r="A92" s="80"/>
      <c r="B92" s="79"/>
    </row>
    <row r="93" spans="1:2" x14ac:dyDescent="0.3">
      <c r="A93" s="80"/>
      <c r="B93" s="79"/>
    </row>
    <row r="94" spans="1:2" x14ac:dyDescent="0.3">
      <c r="A94" s="80"/>
      <c r="B94" s="79"/>
    </row>
    <row r="95" spans="1:2" x14ac:dyDescent="0.3">
      <c r="A95" s="80"/>
      <c r="B95" s="79"/>
    </row>
    <row r="96" spans="1:2" x14ac:dyDescent="0.3">
      <c r="A96" s="80"/>
      <c r="B96" s="79"/>
    </row>
    <row r="97" spans="1:2" x14ac:dyDescent="0.3">
      <c r="A97" s="80"/>
      <c r="B97" s="79"/>
    </row>
    <row r="98" spans="1:2" x14ac:dyDescent="0.3">
      <c r="A98" s="80"/>
      <c r="B98" s="79"/>
    </row>
    <row r="99" spans="1:2" x14ac:dyDescent="0.3">
      <c r="A99" s="80"/>
      <c r="B99" s="79"/>
    </row>
    <row r="100" spans="1:2" x14ac:dyDescent="0.3">
      <c r="A100" s="80"/>
      <c r="B100" s="79"/>
    </row>
    <row r="101" spans="1:2" x14ac:dyDescent="0.3">
      <c r="A101" s="80"/>
      <c r="B101" s="79"/>
    </row>
    <row r="102" spans="1:2" x14ac:dyDescent="0.3">
      <c r="A102" s="80"/>
      <c r="B102" s="79"/>
    </row>
    <row r="103" spans="1:2" x14ac:dyDescent="0.3">
      <c r="A103" s="80"/>
      <c r="B103" s="79"/>
    </row>
    <row r="104" spans="1:2" x14ac:dyDescent="0.3">
      <c r="A104" s="80"/>
      <c r="B104" s="79"/>
    </row>
    <row r="105" spans="1:2" x14ac:dyDescent="0.3">
      <c r="A105" s="80"/>
      <c r="B105" s="79"/>
    </row>
    <row r="106" spans="1:2" x14ac:dyDescent="0.3">
      <c r="A106" s="80"/>
      <c r="B106" s="79"/>
    </row>
    <row r="107" spans="1:2" x14ac:dyDescent="0.3">
      <c r="A107" s="80"/>
      <c r="B107" s="79"/>
    </row>
    <row r="108" spans="1:2" x14ac:dyDescent="0.3">
      <c r="A108" s="80"/>
      <c r="B108" s="79"/>
    </row>
    <row r="109" spans="1:2" x14ac:dyDescent="0.3">
      <c r="A109" s="80"/>
      <c r="B109" s="79"/>
    </row>
    <row r="110" spans="1:2" x14ac:dyDescent="0.3">
      <c r="A110" s="80"/>
      <c r="B110" s="79"/>
    </row>
    <row r="111" spans="1:2" x14ac:dyDescent="0.3">
      <c r="A111" s="80"/>
      <c r="B111" s="79"/>
    </row>
    <row r="112" spans="1:2" x14ac:dyDescent="0.3">
      <c r="A112" s="80"/>
      <c r="B112" s="79"/>
    </row>
    <row r="113" spans="1:2" x14ac:dyDescent="0.3">
      <c r="A113" s="80"/>
      <c r="B113" s="79"/>
    </row>
    <row r="114" spans="1:2" x14ac:dyDescent="0.3">
      <c r="A114" s="80"/>
      <c r="B114" s="79"/>
    </row>
    <row r="115" spans="1:2" x14ac:dyDescent="0.3">
      <c r="A115" s="80"/>
      <c r="B115" s="79"/>
    </row>
    <row r="116" spans="1:2" x14ac:dyDescent="0.3">
      <c r="A116" s="80"/>
      <c r="B116" s="79"/>
    </row>
    <row r="117" spans="1:2" x14ac:dyDescent="0.3">
      <c r="A117" s="80"/>
      <c r="B117" s="79"/>
    </row>
    <row r="118" spans="1:2" x14ac:dyDescent="0.3">
      <c r="A118" s="80"/>
      <c r="B118" s="79"/>
    </row>
    <row r="119" spans="1:2" x14ac:dyDescent="0.3">
      <c r="A119" s="80"/>
      <c r="B119" s="79"/>
    </row>
    <row r="120" spans="1:2" x14ac:dyDescent="0.3">
      <c r="A120" s="80"/>
      <c r="B120" s="79"/>
    </row>
    <row r="121" spans="1:2" x14ac:dyDescent="0.3">
      <c r="A121" s="80"/>
      <c r="B121" s="79"/>
    </row>
    <row r="122" spans="1:2" x14ac:dyDescent="0.3">
      <c r="A122" s="80"/>
      <c r="B122" s="79"/>
    </row>
    <row r="123" spans="1:2" x14ac:dyDescent="0.3">
      <c r="A123" s="80"/>
      <c r="B123" s="79"/>
    </row>
    <row r="124" spans="1:2" x14ac:dyDescent="0.3">
      <c r="A124" s="80"/>
      <c r="B124" s="79"/>
    </row>
    <row r="125" spans="1:2" x14ac:dyDescent="0.3">
      <c r="A125" s="80"/>
      <c r="B125" s="79"/>
    </row>
    <row r="126" spans="1:2" x14ac:dyDescent="0.3">
      <c r="A126" s="80"/>
      <c r="B126" s="79"/>
    </row>
    <row r="127" spans="1:2" x14ac:dyDescent="0.3">
      <c r="A127" s="80"/>
      <c r="B127" s="79"/>
    </row>
    <row r="128" spans="1:2" x14ac:dyDescent="0.3">
      <c r="A128" s="80"/>
      <c r="B128" s="79"/>
    </row>
    <row r="129" spans="1:2" x14ac:dyDescent="0.3">
      <c r="A129" s="80"/>
      <c r="B129" s="79"/>
    </row>
    <row r="130" spans="1:2" x14ac:dyDescent="0.3">
      <c r="A130" s="80"/>
      <c r="B130" s="79"/>
    </row>
    <row r="131" spans="1:2" x14ac:dyDescent="0.3">
      <c r="A131" s="80"/>
      <c r="B131" s="79"/>
    </row>
    <row r="132" spans="1:2" x14ac:dyDescent="0.3">
      <c r="A132" s="80"/>
      <c r="B132" s="79"/>
    </row>
    <row r="133" spans="1:2" x14ac:dyDescent="0.3">
      <c r="A133" s="80"/>
      <c r="B133" s="79"/>
    </row>
    <row r="134" spans="1:2" x14ac:dyDescent="0.3">
      <c r="A134" s="80"/>
      <c r="B134" s="79"/>
    </row>
    <row r="135" spans="1:2" x14ac:dyDescent="0.3">
      <c r="A135" s="80"/>
      <c r="B135" s="79"/>
    </row>
    <row r="136" spans="1:2" x14ac:dyDescent="0.3">
      <c r="A136" s="80"/>
      <c r="B136" s="79"/>
    </row>
    <row r="137" spans="1:2" x14ac:dyDescent="0.3">
      <c r="A137" s="80"/>
      <c r="B137" s="79"/>
    </row>
    <row r="138" spans="1:2" x14ac:dyDescent="0.3">
      <c r="A138" s="80"/>
      <c r="B138" s="79"/>
    </row>
    <row r="139" spans="1:2" x14ac:dyDescent="0.3">
      <c r="A139" s="80"/>
      <c r="B139" s="79"/>
    </row>
    <row r="140" spans="1:2" x14ac:dyDescent="0.3">
      <c r="A140" s="80"/>
      <c r="B140" s="79"/>
    </row>
    <row r="141" spans="1:2" x14ac:dyDescent="0.3">
      <c r="A141" s="80"/>
      <c r="B141" s="79"/>
    </row>
    <row r="142" spans="1:2" x14ac:dyDescent="0.3">
      <c r="A142" s="80"/>
      <c r="B142" s="79"/>
    </row>
    <row r="143" spans="1:2" x14ac:dyDescent="0.3">
      <c r="A143" s="80"/>
      <c r="B143" s="79"/>
    </row>
    <row r="144" spans="1:2" x14ac:dyDescent="0.3">
      <c r="A144" s="80"/>
      <c r="B144" s="79"/>
    </row>
    <row r="145" spans="1:2" x14ac:dyDescent="0.3">
      <c r="A145" s="80"/>
      <c r="B145" s="79"/>
    </row>
    <row r="146" spans="1:2" x14ac:dyDescent="0.3">
      <c r="A146" s="80"/>
      <c r="B146" s="79"/>
    </row>
    <row r="147" spans="1:2" x14ac:dyDescent="0.3">
      <c r="A147" s="80"/>
      <c r="B147" s="79"/>
    </row>
    <row r="148" spans="1:2" x14ac:dyDescent="0.3">
      <c r="A148" s="80"/>
      <c r="B148" s="79"/>
    </row>
    <row r="149" spans="1:2" x14ac:dyDescent="0.3">
      <c r="A149" s="80"/>
      <c r="B149" s="79"/>
    </row>
    <row r="150" spans="1:2" x14ac:dyDescent="0.3">
      <c r="A150" s="80"/>
      <c r="B150" s="79"/>
    </row>
    <row r="151" spans="1:2" x14ac:dyDescent="0.3">
      <c r="A151" s="80"/>
      <c r="B151" s="79"/>
    </row>
    <row r="152" spans="1:2" x14ac:dyDescent="0.3">
      <c r="A152" s="80"/>
      <c r="B152" s="79"/>
    </row>
    <row r="153" spans="1:2" x14ac:dyDescent="0.3">
      <c r="A153" s="80"/>
      <c r="B153" s="79"/>
    </row>
    <row r="154" spans="1:2" x14ac:dyDescent="0.3">
      <c r="A154" s="80"/>
      <c r="B154" s="79"/>
    </row>
    <row r="155" spans="1:2" x14ac:dyDescent="0.3">
      <c r="A155" s="80"/>
      <c r="B155" s="79"/>
    </row>
    <row r="156" spans="1:2" x14ac:dyDescent="0.3">
      <c r="A156" s="80"/>
      <c r="B156" s="79"/>
    </row>
    <row r="157" spans="1:2" x14ac:dyDescent="0.3">
      <c r="A157" s="80"/>
      <c r="B157" s="79"/>
    </row>
    <row r="158" spans="1:2" x14ac:dyDescent="0.3">
      <c r="A158" s="80"/>
      <c r="B158" s="79"/>
    </row>
    <row r="159" spans="1:2" x14ac:dyDescent="0.3">
      <c r="A159" s="80"/>
      <c r="B159" s="79"/>
    </row>
    <row r="160" spans="1:2" x14ac:dyDescent="0.3">
      <c r="A160" s="80"/>
      <c r="B160" s="79"/>
    </row>
    <row r="161" spans="1:2" x14ac:dyDescent="0.3">
      <c r="A161" s="80"/>
      <c r="B161" s="79"/>
    </row>
    <row r="162" spans="1:2" x14ac:dyDescent="0.3">
      <c r="A162" s="80"/>
      <c r="B162" s="79"/>
    </row>
    <row r="163" spans="1:2" x14ac:dyDescent="0.3">
      <c r="A163" s="80"/>
      <c r="B163" s="79"/>
    </row>
    <row r="164" spans="1:2" x14ac:dyDescent="0.3">
      <c r="A164" s="80"/>
      <c r="B164" s="79"/>
    </row>
    <row r="165" spans="1:2" x14ac:dyDescent="0.3">
      <c r="A165" s="80"/>
      <c r="B165" s="79"/>
    </row>
    <row r="166" spans="1:2" x14ac:dyDescent="0.3">
      <c r="A166" s="80"/>
      <c r="B166" s="79"/>
    </row>
    <row r="167" spans="1:2" x14ac:dyDescent="0.3">
      <c r="A167" s="80"/>
      <c r="B167" s="79"/>
    </row>
    <row r="168" spans="1:2" x14ac:dyDescent="0.3">
      <c r="A168" s="80"/>
      <c r="B168" s="79"/>
    </row>
    <row r="169" spans="1:2" x14ac:dyDescent="0.3">
      <c r="A169" s="80"/>
      <c r="B169" s="79"/>
    </row>
  </sheetData>
  <pageMargins left="0" right="0" top="0" bottom="0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D2336-94E0-435B-9B74-0EC5A689A7F3}">
  <dimension ref="L19:T93"/>
  <sheetViews>
    <sheetView topLeftCell="A47" zoomScale="130" zoomScaleNormal="130" workbookViewId="0">
      <selection activeCell="M62" sqref="M62"/>
    </sheetView>
  </sheetViews>
  <sheetFormatPr defaultRowHeight="15" x14ac:dyDescent="0.25"/>
  <cols>
    <col min="13" max="13" width="15.42578125" customWidth="1"/>
  </cols>
  <sheetData>
    <row r="19" spans="19:20" x14ac:dyDescent="0.25">
      <c r="S19" t="s">
        <v>34</v>
      </c>
      <c r="T19">
        <v>4</v>
      </c>
    </row>
    <row r="54" spans="12:13" x14ac:dyDescent="0.25">
      <c r="L54" t="s">
        <v>34</v>
      </c>
      <c r="M54">
        <v>2</v>
      </c>
    </row>
    <row r="62" spans="12:13" x14ac:dyDescent="0.25">
      <c r="M62" s="76">
        <v>29000000</v>
      </c>
    </row>
    <row r="63" spans="12:13" ht="16.5" x14ac:dyDescent="0.3">
      <c r="M63" s="14">
        <v>20090</v>
      </c>
    </row>
    <row r="64" spans="12:13" x14ac:dyDescent="0.25">
      <c r="M64" s="74">
        <f>M62/M63</f>
        <v>1443.504230960677</v>
      </c>
    </row>
    <row r="93" spans="13:14" x14ac:dyDescent="0.25">
      <c r="M93" t="s">
        <v>34</v>
      </c>
      <c r="N93">
        <v>23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E4A49-95F6-4C3A-8A1A-A51149B348FD}">
  <dimension ref="B3:E5"/>
  <sheetViews>
    <sheetView topLeftCell="A10" workbookViewId="0">
      <selection activeCell="O257" sqref="O257"/>
    </sheetView>
  </sheetViews>
  <sheetFormatPr defaultRowHeight="15" x14ac:dyDescent="0.25"/>
  <cols>
    <col min="4" max="4" width="17.7109375" customWidth="1"/>
    <col min="5" max="5" width="13.7109375" customWidth="1"/>
  </cols>
  <sheetData>
    <row r="3" spans="2:5" x14ac:dyDescent="0.25">
      <c r="B3" s="75" t="s">
        <v>35</v>
      </c>
      <c r="C3" s="75"/>
      <c r="D3" s="75"/>
      <c r="E3" s="75"/>
    </row>
    <row r="4" spans="2:5" x14ac:dyDescent="0.25">
      <c r="B4" s="75" t="s">
        <v>36</v>
      </c>
      <c r="C4" s="75"/>
      <c r="D4" s="75" t="s">
        <v>37</v>
      </c>
      <c r="E4" s="75" t="s">
        <v>2</v>
      </c>
    </row>
    <row r="5" spans="2:5" x14ac:dyDescent="0.25">
      <c r="B5" s="72">
        <v>8100</v>
      </c>
      <c r="D5" s="73">
        <v>110000000</v>
      </c>
      <c r="E5" s="74">
        <f>D5/B5</f>
        <v>13580.246913580248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Village Torna (final)</vt:lpstr>
      <vt:lpstr>Village Torna (2)</vt:lpstr>
      <vt:lpstr>Area page</vt:lpstr>
      <vt:lpstr>Rates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dcterms:created xsi:type="dcterms:W3CDTF">2014-10-16T12:20:47Z</dcterms:created>
  <dcterms:modified xsi:type="dcterms:W3CDTF">2024-12-14T05:26:21Z</dcterms:modified>
</cp:coreProperties>
</file>