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SME Exim\J M Holding Pvt Ltd\Plot No. B1\"/>
    </mc:Choice>
  </mc:AlternateContent>
  <xr:revisionPtr revIDLastSave="0" documentId="13_ncr:1_{F9413839-3FB4-4F6E-8BE7-29047247138B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Sheet1" sheetId="1" r:id="rId1"/>
    <sheet name="Sheet2" sheetId="2" r:id="rId2"/>
    <sheet name="Sheet3" sheetId="3" r:id="rId3"/>
    <sheet name="Sheet4" sheetId="4" r:id="rId4"/>
    <sheet name="Sheet5" sheetId="5" r:id="rId5"/>
    <sheet name="Sheet6" sheetId="6" r:id="rId6"/>
    <sheet name="Sheet7" sheetId="7" r:id="rId7"/>
    <sheet name="Sheet8" sheetId="8" r:id="rId8"/>
    <sheet name="Sheet9" sheetId="9" r:id="rId9"/>
    <sheet name="Sheet10" sheetId="10" r:id="rId10"/>
    <sheet name="Sheet11" sheetId="11" r:id="rId11"/>
    <sheet name="Sheet12" sheetId="12" r:id="rId1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W29" i="1" l="1"/>
  <c r="X33" i="1"/>
  <c r="X28" i="1"/>
  <c r="O15" i="1"/>
  <c r="S33" i="1"/>
  <c r="R33" i="1"/>
  <c r="S31" i="1"/>
  <c r="R31" i="1"/>
  <c r="R4" i="1" l="1"/>
  <c r="N5" i="1" l="1"/>
  <c r="O5" i="1" s="1"/>
  <c r="P5" i="1" s="1"/>
  <c r="Q5" i="1" s="1"/>
  <c r="T5" i="1" s="1"/>
  <c r="N4" i="1"/>
  <c r="O4" i="1" s="1"/>
  <c r="P4" i="1" s="1"/>
  <c r="T4" i="1" s="1"/>
  <c r="N3" i="1"/>
  <c r="O3" i="1" s="1"/>
  <c r="P3" i="1" s="1"/>
  <c r="R3" i="1" s="1"/>
  <c r="T3" i="1" s="1"/>
  <c r="N2" i="1"/>
  <c r="O2" i="1" s="1"/>
  <c r="P2" i="1" s="1"/>
  <c r="R2" i="1" s="1"/>
  <c r="T2" i="1" s="1"/>
  <c r="I2" i="1" l="1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N6" i="1"/>
  <c r="P6" i="1" s="1"/>
  <c r="Q6" i="1" s="1"/>
  <c r="R6" i="1" s="1"/>
  <c r="T6" i="1" s="1"/>
  <c r="N7" i="1"/>
  <c r="O7" i="1" s="1"/>
  <c r="Q7" i="1" s="1"/>
  <c r="R7" i="1" s="1"/>
  <c r="T7" i="1" s="1"/>
  <c r="N8" i="1"/>
  <c r="O8" i="1" s="1"/>
  <c r="P8" i="1" s="1"/>
  <c r="Q8" i="1" s="1"/>
  <c r="T8" i="1" s="1"/>
  <c r="N9" i="1"/>
  <c r="O9" i="1" s="1"/>
  <c r="P9" i="1" s="1"/>
  <c r="Q9" i="1" s="1"/>
  <c r="T9" i="1" s="1"/>
  <c r="N10" i="1"/>
  <c r="O10" i="1" s="1"/>
  <c r="P10" i="1" s="1"/>
  <c r="Q10" i="1" s="1"/>
  <c r="T10" i="1" s="1"/>
  <c r="N11" i="1"/>
  <c r="O11" i="1" s="1"/>
  <c r="P11" i="1" s="1"/>
  <c r="Q11" i="1" s="1"/>
  <c r="T11" i="1" s="1"/>
  <c r="N12" i="1"/>
  <c r="O12" i="1" s="1"/>
  <c r="N13" i="1"/>
  <c r="O13" i="1"/>
  <c r="P13" i="1" s="1"/>
  <c r="Q13" i="1" s="1"/>
  <c r="R13" i="1" s="1"/>
  <c r="T13" i="1" s="1"/>
  <c r="N14" i="1"/>
  <c r="O14" i="1"/>
  <c r="P14" i="1" s="1"/>
  <c r="Q14" i="1" s="1"/>
  <c r="R14" i="1" s="1"/>
  <c r="T14" i="1" s="1"/>
  <c r="N15" i="1"/>
  <c r="P15" i="1" s="1"/>
  <c r="Q15" i="1" s="1"/>
  <c r="R15" i="1" s="1"/>
  <c r="T15" i="1" s="1"/>
  <c r="N16" i="1"/>
  <c r="O16" i="1" s="1"/>
  <c r="P16" i="1" s="1"/>
  <c r="Q16" i="1" s="1"/>
  <c r="R16" i="1" s="1"/>
  <c r="T16" i="1" s="1"/>
  <c r="N17" i="1"/>
  <c r="O17" i="1"/>
  <c r="P17" i="1" s="1"/>
  <c r="Q17" i="1" s="1"/>
  <c r="R17" i="1" s="1"/>
  <c r="T17" i="1" s="1"/>
  <c r="N18" i="1"/>
  <c r="O18" i="1" s="1"/>
  <c r="P18" i="1" s="1"/>
  <c r="Q18" i="1" s="1"/>
  <c r="R18" i="1" s="1"/>
  <c r="T18" i="1" s="1"/>
  <c r="Q12" i="1" l="1"/>
  <c r="T12" i="1" s="1"/>
  <c r="P12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3" i="1"/>
  <c r="B2" i="1"/>
  <c r="B1" i="1"/>
  <c r="G2" i="1" l="1"/>
  <c r="H2" i="1"/>
  <c r="G3" i="1"/>
  <c r="H3" i="1"/>
  <c r="G4" i="1"/>
  <c r="H4" i="1"/>
  <c r="G5" i="1"/>
  <c r="H5" i="1"/>
  <c r="G6" i="1"/>
  <c r="H6" i="1"/>
  <c r="G7" i="1"/>
  <c r="H7" i="1"/>
  <c r="G8" i="1"/>
  <c r="H8" i="1"/>
  <c r="G9" i="1"/>
  <c r="H9" i="1"/>
  <c r="G10" i="1"/>
  <c r="H10" i="1"/>
  <c r="G11" i="1"/>
  <c r="H11" i="1"/>
  <c r="G12" i="1"/>
  <c r="H12" i="1"/>
  <c r="G13" i="1"/>
  <c r="H13" i="1"/>
  <c r="G14" i="1"/>
  <c r="H14" i="1"/>
  <c r="G15" i="1"/>
  <c r="H15" i="1"/>
  <c r="G16" i="1"/>
  <c r="H16" i="1"/>
  <c r="G17" i="1"/>
  <c r="H17" i="1"/>
  <c r="G18" i="1"/>
  <c r="H18" i="1"/>
  <c r="A2" i="1"/>
  <c r="D2" i="1"/>
  <c r="A3" i="1"/>
  <c r="D3" i="1"/>
  <c r="A4" i="1"/>
  <c r="D4" i="1"/>
  <c r="A5" i="1"/>
  <c r="D5" i="1"/>
  <c r="A6" i="1"/>
  <c r="D6" i="1"/>
  <c r="A7" i="1"/>
  <c r="D7" i="1"/>
  <c r="A8" i="1"/>
  <c r="D8" i="1"/>
  <c r="A9" i="1"/>
  <c r="D9" i="1"/>
  <c r="A10" i="1"/>
  <c r="D10" i="1"/>
  <c r="A11" i="1"/>
  <c r="D11" i="1"/>
  <c r="A12" i="1"/>
  <c r="D12" i="1"/>
  <c r="A13" i="1"/>
  <c r="D13" i="1"/>
  <c r="A14" i="1"/>
  <c r="D14" i="1"/>
  <c r="A15" i="1"/>
  <c r="D15" i="1"/>
  <c r="A16" i="1"/>
  <c r="D16" i="1"/>
  <c r="A17" i="1"/>
  <c r="D17" i="1"/>
  <c r="A18" i="1"/>
  <c r="D18" i="1"/>
  <c r="E10" i="1" l="1"/>
  <c r="F10" i="1" s="1"/>
  <c r="E8" i="1"/>
  <c r="F8" i="1" s="1"/>
  <c r="C8" i="1"/>
  <c r="E16" i="1"/>
  <c r="F16" i="1" s="1"/>
  <c r="C16" i="1"/>
  <c r="E3" i="1"/>
  <c r="F3" i="1" s="1"/>
  <c r="C3" i="1"/>
  <c r="E4" i="1"/>
  <c r="F4" i="1" s="1"/>
  <c r="C4" i="1"/>
  <c r="E6" i="1"/>
  <c r="F6" i="1" s="1"/>
  <c r="C6" i="1"/>
  <c r="E9" i="1"/>
  <c r="F9" i="1" s="1"/>
  <c r="C9" i="1"/>
  <c r="E11" i="1"/>
  <c r="F11" i="1" s="1"/>
  <c r="C11" i="1"/>
  <c r="E12" i="1"/>
  <c r="F12" i="1" s="1"/>
  <c r="C12" i="1"/>
  <c r="E14" i="1"/>
  <c r="F14" i="1" s="1"/>
  <c r="C14" i="1"/>
  <c r="E17" i="1"/>
  <c r="F17" i="1" s="1"/>
  <c r="C17" i="1"/>
  <c r="E2" i="1"/>
  <c r="F2" i="1" s="1"/>
  <c r="C2" i="1"/>
  <c r="E5" i="1"/>
  <c r="F5" i="1" s="1"/>
  <c r="C5" i="1"/>
  <c r="E7" i="1"/>
  <c r="F7" i="1" s="1"/>
  <c r="C7" i="1"/>
  <c r="C10" i="1"/>
  <c r="E13" i="1"/>
  <c r="F13" i="1" s="1"/>
  <c r="C13" i="1"/>
  <c r="E15" i="1"/>
  <c r="F15" i="1" s="1"/>
  <c r="C15" i="1"/>
  <c r="E18" i="1"/>
  <c r="F18" i="1" s="1"/>
  <c r="C18" i="1"/>
</calcChain>
</file>

<file path=xl/sharedStrings.xml><?xml version="1.0" encoding="utf-8"?>
<sst xmlns="http://schemas.openxmlformats.org/spreadsheetml/2006/main" count="32" uniqueCount="27">
  <si>
    <t>Sr. No.</t>
  </si>
  <si>
    <t>Value</t>
  </si>
  <si>
    <t xml:space="preserve">Sr. No. </t>
  </si>
  <si>
    <t>Land in Acre</t>
  </si>
  <si>
    <t>Land in Guntha</t>
  </si>
  <si>
    <t>Land in Sq. Ft.</t>
  </si>
  <si>
    <t>Land in Sq. M.</t>
  </si>
  <si>
    <t>Rate</t>
  </si>
  <si>
    <t xml:space="preserve">Village </t>
  </si>
  <si>
    <t>Distance</t>
  </si>
  <si>
    <t>Type</t>
  </si>
  <si>
    <t>Land area in Sq. M.</t>
  </si>
  <si>
    <t>Rate on Sq. M.</t>
  </si>
  <si>
    <t>Rate on Sq. Ft.</t>
  </si>
  <si>
    <t>Land in Hector</t>
  </si>
  <si>
    <t>Land in Sq. Yard</t>
  </si>
  <si>
    <t>Date</t>
  </si>
  <si>
    <t>plot</t>
  </si>
  <si>
    <t>rate</t>
  </si>
  <si>
    <t>fmv</t>
  </si>
  <si>
    <t>https://www.google.com/maps/dir//15.739989,73.761932/@15.7394792,73.7614252,214m/data=!3m1!1e3!4m2!4m1!3e0?entry=ttu&amp;g_ep=EgoyMDI0MTIwNC4wIKXMDSoASAFQAw%3D%3D</t>
  </si>
  <si>
    <t>19.11.24</t>
  </si>
  <si>
    <t>09.05.24</t>
  </si>
  <si>
    <t>06.06.24</t>
  </si>
  <si>
    <t>18.05.23</t>
  </si>
  <si>
    <t>Plot No. B1 New/Current Survey No. 9/59/2/60/2, Village - Kinale, Taluka - Sawantwadi, District - SIndhudurga</t>
  </si>
  <si>
    <t>1 guntha = 100 sq.m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</si>
</sst>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000"/>
    <numFmt numFmtId="165" formatCode="0.0000000000000"/>
    <numFmt numFmtId="166" formatCode="0.00000000000000"/>
  </numFmts>
  <fonts count="1" x14ac:knownFonts="1"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2" fontId="0" fillId="0" borderId="0" xfId="0" applyNumberFormat="1"/>
    <xf numFmtId="0" fontId="0" fillId="2" borderId="0" xfId="0" applyFill="1"/>
    <xf numFmtId="0" fontId="0" fillId="3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123825</xdr:colOff>
      <xdr:row>27</xdr:row>
      <xdr:rowOff>35950</xdr:rowOff>
    </xdr:from>
    <xdr:to>
      <xdr:col>14</xdr:col>
      <xdr:colOff>238125</xdr:colOff>
      <xdr:row>55</xdr:row>
      <xdr:rowOff>153474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7054E9-D946-4B41-86D8-77A09B3A2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85975" y="5369950"/>
          <a:ext cx="7800975" cy="5451524"/>
        </a:xfrm>
        <a:prstGeom prst="rect">
          <a:avLst/>
        </a:prstGeom>
      </xdr:spPr>
    </xdr:pic>
    <xdr:clientData/>
  </xdr:twoCellAnchor>
  <xdr:twoCellAnchor editAs="oneCell">
    <xdr:from>
      <xdr:col>14</xdr:col>
      <xdr:colOff>409575</xdr:colOff>
      <xdr:row>32</xdr:row>
      <xdr:rowOff>171450</xdr:rowOff>
    </xdr:from>
    <xdr:to>
      <xdr:col>23</xdr:col>
      <xdr:colOff>76201</xdr:colOff>
      <xdr:row>54</xdr:row>
      <xdr:rowOff>172360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DA46A35-2D98-4B1E-9A97-FE91CBEBF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58400" y="6457950"/>
          <a:ext cx="5410201" cy="419191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1ED20B-6E48-4244-9841-6CB387C97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E39120-57D5-477B-940A-F21F415B1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C3901D-370A-4C88-939B-EF2ECB47E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458455</xdr:colOff>
      <xdr:row>45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D11A91-0D0F-4CD8-ADB2-48D1E99D7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92855" cy="8640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344139</xdr:colOff>
      <xdr:row>44</xdr:row>
      <xdr:rowOff>182170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47305C-C048-4C4E-BE1F-EF95E251F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78539" cy="85641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553718</xdr:colOff>
      <xdr:row>45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1D20CE-9683-4FE2-A554-C8A3FA004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88118" cy="86213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572771</xdr:colOff>
      <xdr:row>45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7E5354-7524-4EF1-B8C9-143FAC9CB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107171" cy="862132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534666</xdr:colOff>
      <xdr:row>43</xdr:row>
      <xdr:rowOff>29722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1676AB-7603-44E3-8EEE-4887AA129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69066" cy="822122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477508</xdr:colOff>
      <xdr:row>45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CD5556-A717-40F8-8611-800B3DDC7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11908" cy="868801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30</xdr:col>
      <xdr:colOff>607314</xdr:colOff>
      <xdr:row>55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E514BB-DCDC-465A-A122-761AB4A6B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400067-4C55-49E5-9823-72DF23A77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33"/>
  <sheetViews>
    <sheetView tabSelected="1" topLeftCell="D1" workbookViewId="0">
      <selection activeCell="Q28" sqref="Q28"/>
    </sheetView>
  </sheetViews>
  <sheetFormatPr defaultRowHeight="15" x14ac:dyDescent="0.25"/>
  <cols>
    <col min="3" max="3" width="11.140625" bestFit="1" customWidth="1"/>
    <col min="4" max="4" width="12.5703125" bestFit="1" customWidth="1"/>
    <col min="5" max="6" width="12.5703125" customWidth="1"/>
    <col min="9" max="9" width="11" bestFit="1" customWidth="1"/>
    <col min="14" max="14" width="11.7109375" customWidth="1"/>
    <col min="17" max="17" width="9.5703125" bestFit="1" customWidth="1"/>
    <col min="18" max="18" width="11.7109375" customWidth="1"/>
    <col min="19" max="19" width="10" bestFit="1" customWidth="1"/>
    <col min="26" max="26" width="20.85546875" bestFit="1" customWidth="1"/>
    <col min="27" max="27" width="12.5703125" bestFit="1" customWidth="1"/>
    <col min="28" max="28" width="9.5703125" bestFit="1" customWidth="1"/>
    <col min="30" max="30" width="19.85546875" bestFit="1" customWidth="1"/>
  </cols>
  <sheetData>
    <row r="1" spans="1:30" s="1" customFormat="1" ht="30" x14ac:dyDescent="0.25">
      <c r="A1" s="1" t="s">
        <v>0</v>
      </c>
      <c r="B1" s="1" t="str">
        <f>L1</f>
        <v>Date</v>
      </c>
      <c r="C1" s="1" t="s">
        <v>11</v>
      </c>
      <c r="D1" s="1" t="s">
        <v>1</v>
      </c>
      <c r="E1" s="1" t="s">
        <v>12</v>
      </c>
      <c r="F1" s="1" t="s">
        <v>13</v>
      </c>
      <c r="G1" s="1" t="s">
        <v>10</v>
      </c>
      <c r="H1" s="1" t="s">
        <v>8</v>
      </c>
      <c r="I1" s="1" t="s">
        <v>9</v>
      </c>
      <c r="K1" s="1" t="s">
        <v>2</v>
      </c>
      <c r="L1" s="1" t="s">
        <v>16</v>
      </c>
      <c r="M1" s="1" t="s">
        <v>14</v>
      </c>
      <c r="N1" s="1" t="s">
        <v>3</v>
      </c>
      <c r="O1" s="1" t="s">
        <v>4</v>
      </c>
      <c r="P1" s="1" t="s">
        <v>15</v>
      </c>
      <c r="Q1" s="1" t="s">
        <v>5</v>
      </c>
      <c r="R1" s="1" t="s">
        <v>6</v>
      </c>
      <c r="S1" s="1" t="s">
        <v>1</v>
      </c>
      <c r="T1" s="1" t="s">
        <v>7</v>
      </c>
      <c r="U1" s="1" t="s">
        <v>10</v>
      </c>
      <c r="V1" s="1" t="s">
        <v>8</v>
      </c>
      <c r="W1" s="1" t="s">
        <v>9</v>
      </c>
    </row>
    <row r="2" spans="1:30" x14ac:dyDescent="0.25">
      <c r="A2">
        <f t="shared" ref="A2:A18" si="0">K2</f>
        <v>0</v>
      </c>
      <c r="B2" s="1">
        <f t="shared" ref="B2:B18" si="1">L2</f>
        <v>0</v>
      </c>
      <c r="C2" s="2">
        <f t="shared" ref="C2:C18" si="2">R2</f>
        <v>92.902266815310298</v>
      </c>
      <c r="D2">
        <f t="shared" ref="D2:D18" si="3">S2</f>
        <v>700000</v>
      </c>
      <c r="E2">
        <f t="shared" ref="E2:E18" si="4">T2</f>
        <v>7535</v>
      </c>
      <c r="F2">
        <f t="shared" ref="F2:F18" si="5">ROUND((E2/10.764),0)</f>
        <v>700</v>
      </c>
      <c r="G2">
        <f t="shared" ref="G2:G18" si="6">U2</f>
        <v>0</v>
      </c>
      <c r="H2">
        <f t="shared" ref="H2:H18" si="7">V2</f>
        <v>0</v>
      </c>
      <c r="I2">
        <f t="shared" ref="I2:I18" si="8">W2</f>
        <v>0</v>
      </c>
      <c r="M2" s="6">
        <v>0</v>
      </c>
      <c r="N2" s="6">
        <f t="shared" ref="N2:N5" si="9">M2*2.47107605477881</f>
        <v>0</v>
      </c>
      <c r="O2" s="6">
        <f t="shared" ref="O2:O5" si="10">N2*40.0001976870614</f>
        <v>0</v>
      </c>
      <c r="P2" s="6">
        <f t="shared" ref="P2:P5" si="11">O2*121.0167464</f>
        <v>0</v>
      </c>
      <c r="Q2" s="6">
        <v>1000</v>
      </c>
      <c r="R2" s="2">
        <f t="shared" ref="R2:R4" si="12">Q2/10.764</f>
        <v>92.902266815310298</v>
      </c>
      <c r="S2">
        <v>700000</v>
      </c>
      <c r="T2">
        <f t="shared" ref="T2:T5" si="13">ROUND((S2/R2),0)</f>
        <v>7535</v>
      </c>
    </row>
    <row r="3" spans="1:30" x14ac:dyDescent="0.25">
      <c r="A3">
        <f t="shared" si="0"/>
        <v>0</v>
      </c>
      <c r="B3" s="1">
        <f t="shared" si="1"/>
        <v>0</v>
      </c>
      <c r="C3" s="2">
        <f t="shared" si="2"/>
        <v>464.51133407655152</v>
      </c>
      <c r="D3">
        <f t="shared" si="3"/>
        <v>8000000</v>
      </c>
      <c r="E3">
        <f t="shared" si="4"/>
        <v>17222</v>
      </c>
      <c r="F3">
        <f t="shared" si="5"/>
        <v>1600</v>
      </c>
      <c r="G3">
        <f t="shared" si="6"/>
        <v>0</v>
      </c>
      <c r="H3">
        <f t="shared" si="7"/>
        <v>0</v>
      </c>
      <c r="I3">
        <f t="shared" si="8"/>
        <v>0</v>
      </c>
      <c r="M3" s="6">
        <v>0</v>
      </c>
      <c r="N3" s="6">
        <f t="shared" si="9"/>
        <v>0</v>
      </c>
      <c r="O3" s="6">
        <f t="shared" si="10"/>
        <v>0</v>
      </c>
      <c r="P3" s="6">
        <f t="shared" si="11"/>
        <v>0</v>
      </c>
      <c r="Q3" s="6">
        <v>5000</v>
      </c>
      <c r="R3" s="2">
        <f t="shared" si="12"/>
        <v>464.51133407655152</v>
      </c>
      <c r="S3">
        <v>8000000</v>
      </c>
      <c r="T3" s="7">
        <f t="shared" si="13"/>
        <v>17222</v>
      </c>
    </row>
    <row r="4" spans="1:30" x14ac:dyDescent="0.25">
      <c r="A4">
        <f t="shared" si="0"/>
        <v>0</v>
      </c>
      <c r="B4" s="1">
        <f t="shared" si="1"/>
        <v>0</v>
      </c>
      <c r="C4" s="2">
        <f t="shared" si="2"/>
        <v>364.17688591601637</v>
      </c>
      <c r="D4">
        <f t="shared" si="3"/>
        <v>6000000</v>
      </c>
      <c r="E4">
        <f t="shared" si="4"/>
        <v>16476</v>
      </c>
      <c r="F4">
        <f t="shared" si="5"/>
        <v>1531</v>
      </c>
      <c r="G4">
        <f t="shared" si="6"/>
        <v>0</v>
      </c>
      <c r="H4">
        <f t="shared" si="7"/>
        <v>0</v>
      </c>
      <c r="I4">
        <f t="shared" si="8"/>
        <v>0</v>
      </c>
      <c r="M4" s="6">
        <v>0</v>
      </c>
      <c r="N4" s="6">
        <f t="shared" si="9"/>
        <v>0</v>
      </c>
      <c r="O4" s="6">
        <f t="shared" si="10"/>
        <v>0</v>
      </c>
      <c r="P4" s="6">
        <f t="shared" si="11"/>
        <v>0</v>
      </c>
      <c r="Q4" s="6">
        <v>3920</v>
      </c>
      <c r="R4" s="2">
        <f t="shared" si="12"/>
        <v>364.17688591601637</v>
      </c>
      <c r="S4">
        <v>6000000</v>
      </c>
      <c r="T4" s="7">
        <f t="shared" si="13"/>
        <v>16476</v>
      </c>
    </row>
    <row r="5" spans="1:30" x14ac:dyDescent="0.25">
      <c r="A5">
        <f t="shared" si="0"/>
        <v>0</v>
      </c>
      <c r="B5" s="1">
        <f t="shared" si="1"/>
        <v>0</v>
      </c>
      <c r="C5" s="2">
        <f t="shared" si="2"/>
        <v>371</v>
      </c>
      <c r="D5">
        <f t="shared" si="3"/>
        <v>11100000</v>
      </c>
      <c r="E5">
        <f t="shared" si="4"/>
        <v>29919</v>
      </c>
      <c r="F5">
        <f t="shared" si="5"/>
        <v>2780</v>
      </c>
      <c r="G5">
        <f t="shared" si="6"/>
        <v>0</v>
      </c>
      <c r="H5">
        <f t="shared" si="7"/>
        <v>0</v>
      </c>
      <c r="I5">
        <f t="shared" si="8"/>
        <v>0</v>
      </c>
      <c r="M5" s="6">
        <v>0</v>
      </c>
      <c r="N5" s="6">
        <f t="shared" si="9"/>
        <v>0</v>
      </c>
      <c r="O5" s="6">
        <f t="shared" si="10"/>
        <v>0</v>
      </c>
      <c r="P5" s="6">
        <f t="shared" si="11"/>
        <v>0</v>
      </c>
      <c r="Q5" s="6">
        <f t="shared" ref="Q5" si="14">P5*8.99870078651798</f>
        <v>0</v>
      </c>
      <c r="R5" s="2">
        <v>371</v>
      </c>
      <c r="S5">
        <v>11100000</v>
      </c>
      <c r="T5" s="8">
        <f t="shared" si="13"/>
        <v>29919</v>
      </c>
      <c r="AB5" s="3"/>
    </row>
    <row r="6" spans="1:30" x14ac:dyDescent="0.25">
      <c r="A6">
        <f t="shared" si="0"/>
        <v>0</v>
      </c>
      <c r="B6" s="1">
        <f t="shared" si="1"/>
        <v>0</v>
      </c>
      <c r="C6" s="2">
        <f t="shared" si="2"/>
        <v>505.84981931044553</v>
      </c>
      <c r="D6">
        <f t="shared" si="3"/>
        <v>1500000</v>
      </c>
      <c r="E6">
        <f t="shared" si="4"/>
        <v>2965</v>
      </c>
      <c r="F6">
        <f t="shared" si="5"/>
        <v>275</v>
      </c>
      <c r="G6">
        <f t="shared" si="6"/>
        <v>0</v>
      </c>
      <c r="H6">
        <f t="shared" si="7"/>
        <v>0</v>
      </c>
      <c r="I6">
        <f t="shared" si="8"/>
        <v>0</v>
      </c>
      <c r="M6" s="6">
        <v>0</v>
      </c>
      <c r="N6" s="6">
        <f t="shared" ref="N6:N18" si="15">M6*2.47107605477881</f>
        <v>0</v>
      </c>
      <c r="O6" s="6">
        <v>5</v>
      </c>
      <c r="P6" s="6">
        <f t="shared" ref="P6:P18" si="16">O6*121.0167464</f>
        <v>605.08373200000005</v>
      </c>
      <c r="Q6" s="6">
        <f t="shared" ref="Q6:Q18" si="17">P6*8.99870078651798</f>
        <v>5444.9674550576356</v>
      </c>
      <c r="R6" s="2">
        <f t="shared" ref="R6:R18" si="18">Q6/10.764</f>
        <v>505.84981931044553</v>
      </c>
      <c r="S6">
        <v>1500000</v>
      </c>
      <c r="T6" s="8">
        <f t="shared" ref="T6:T18" si="19">ROUND((S6/R6),0)</f>
        <v>2965</v>
      </c>
    </row>
    <row r="7" spans="1:30" x14ac:dyDescent="0.25">
      <c r="A7">
        <f t="shared" si="0"/>
        <v>0</v>
      </c>
      <c r="B7" s="1">
        <f t="shared" si="1"/>
        <v>0</v>
      </c>
      <c r="C7" s="2">
        <f t="shared" si="2"/>
        <v>384.55986267170863</v>
      </c>
      <c r="D7">
        <f t="shared" si="3"/>
        <v>10000000</v>
      </c>
      <c r="E7">
        <f t="shared" si="4"/>
        <v>26004</v>
      </c>
      <c r="F7">
        <f t="shared" si="5"/>
        <v>2416</v>
      </c>
      <c r="G7">
        <f t="shared" si="6"/>
        <v>0</v>
      </c>
      <c r="H7">
        <f t="shared" si="7"/>
        <v>0</v>
      </c>
      <c r="I7">
        <f t="shared" si="8"/>
        <v>0</v>
      </c>
      <c r="M7" s="6">
        <v>0</v>
      </c>
      <c r="N7" s="6">
        <f t="shared" si="15"/>
        <v>0</v>
      </c>
      <c r="O7" s="6">
        <f t="shared" ref="O7:O18" si="20">N7*40.0001976870614</f>
        <v>0</v>
      </c>
      <c r="P7" s="6">
        <v>460</v>
      </c>
      <c r="Q7" s="6">
        <f t="shared" si="17"/>
        <v>4139.4023617982712</v>
      </c>
      <c r="R7" s="2">
        <f t="shared" si="18"/>
        <v>384.55986267170863</v>
      </c>
      <c r="S7">
        <v>10000000</v>
      </c>
      <c r="T7" s="8">
        <f t="shared" si="19"/>
        <v>26004</v>
      </c>
      <c r="AA7" s="3"/>
    </row>
    <row r="8" spans="1:30" x14ac:dyDescent="0.25">
      <c r="A8">
        <f t="shared" si="0"/>
        <v>0</v>
      </c>
      <c r="B8" s="1">
        <f t="shared" si="1"/>
        <v>0</v>
      </c>
      <c r="C8" s="2">
        <f t="shared" si="2"/>
        <v>1000</v>
      </c>
      <c r="D8">
        <f t="shared" si="3"/>
        <v>10760000</v>
      </c>
      <c r="E8">
        <f t="shared" si="4"/>
        <v>10760</v>
      </c>
      <c r="F8">
        <f t="shared" si="5"/>
        <v>1000</v>
      </c>
      <c r="G8" t="str">
        <f t="shared" si="6"/>
        <v>19.11.24</v>
      </c>
      <c r="H8">
        <f t="shared" si="7"/>
        <v>0</v>
      </c>
      <c r="I8">
        <f t="shared" si="8"/>
        <v>0</v>
      </c>
      <c r="M8" s="6">
        <v>0</v>
      </c>
      <c r="N8" s="6">
        <f t="shared" si="15"/>
        <v>0</v>
      </c>
      <c r="O8" s="6">
        <f t="shared" si="20"/>
        <v>0</v>
      </c>
      <c r="P8" s="6">
        <f t="shared" si="16"/>
        <v>0</v>
      </c>
      <c r="Q8" s="6">
        <f t="shared" si="17"/>
        <v>0</v>
      </c>
      <c r="R8" s="2">
        <v>1000</v>
      </c>
      <c r="S8">
        <v>10760000</v>
      </c>
      <c r="T8">
        <f t="shared" si="19"/>
        <v>10760</v>
      </c>
      <c r="U8" t="s">
        <v>21</v>
      </c>
      <c r="Z8" s="5"/>
    </row>
    <row r="9" spans="1:30" x14ac:dyDescent="0.25">
      <c r="A9">
        <f t="shared" si="0"/>
        <v>0</v>
      </c>
      <c r="B9" s="1">
        <f t="shared" si="1"/>
        <v>0</v>
      </c>
      <c r="C9" s="2">
        <f t="shared" si="2"/>
        <v>820</v>
      </c>
      <c r="D9">
        <f t="shared" si="3"/>
        <v>1716750</v>
      </c>
      <c r="E9">
        <f t="shared" si="4"/>
        <v>2094</v>
      </c>
      <c r="F9">
        <f t="shared" si="5"/>
        <v>195</v>
      </c>
      <c r="G9" t="str">
        <f t="shared" si="6"/>
        <v>09.05.24</v>
      </c>
      <c r="H9">
        <f t="shared" si="7"/>
        <v>0</v>
      </c>
      <c r="I9">
        <f t="shared" si="8"/>
        <v>0</v>
      </c>
      <c r="M9" s="6">
        <v>0</v>
      </c>
      <c r="N9" s="6">
        <f t="shared" si="15"/>
        <v>0</v>
      </c>
      <c r="O9" s="6">
        <f t="shared" si="20"/>
        <v>0</v>
      </c>
      <c r="P9" s="6">
        <f t="shared" si="16"/>
        <v>0</v>
      </c>
      <c r="Q9" s="6">
        <f t="shared" si="17"/>
        <v>0</v>
      </c>
      <c r="R9" s="2">
        <v>820</v>
      </c>
      <c r="S9">
        <v>1716750</v>
      </c>
      <c r="T9">
        <f t="shared" si="19"/>
        <v>2094</v>
      </c>
      <c r="U9" t="s">
        <v>22</v>
      </c>
    </row>
    <row r="10" spans="1:30" x14ac:dyDescent="0.25">
      <c r="A10">
        <f t="shared" si="0"/>
        <v>0</v>
      </c>
      <c r="B10" s="1">
        <f t="shared" si="1"/>
        <v>0</v>
      </c>
      <c r="C10" s="2">
        <f t="shared" si="2"/>
        <v>820</v>
      </c>
      <c r="D10">
        <f t="shared" si="3"/>
        <v>12000000</v>
      </c>
      <c r="E10">
        <f t="shared" si="4"/>
        <v>14634</v>
      </c>
      <c r="F10">
        <f t="shared" si="5"/>
        <v>1360</v>
      </c>
      <c r="G10" t="str">
        <f t="shared" si="6"/>
        <v>06.06.24</v>
      </c>
      <c r="H10">
        <f t="shared" si="7"/>
        <v>0</v>
      </c>
      <c r="I10">
        <f t="shared" si="8"/>
        <v>0</v>
      </c>
      <c r="M10" s="6">
        <v>0</v>
      </c>
      <c r="N10" s="6">
        <f t="shared" si="15"/>
        <v>0</v>
      </c>
      <c r="O10" s="6">
        <f t="shared" si="20"/>
        <v>0</v>
      </c>
      <c r="P10" s="6">
        <f t="shared" si="16"/>
        <v>0</v>
      </c>
      <c r="Q10" s="6">
        <f t="shared" si="17"/>
        <v>0</v>
      </c>
      <c r="R10" s="2">
        <v>820</v>
      </c>
      <c r="S10">
        <v>12000000</v>
      </c>
      <c r="T10" s="7">
        <f t="shared" si="19"/>
        <v>14634</v>
      </c>
      <c r="U10" t="s">
        <v>23</v>
      </c>
    </row>
    <row r="11" spans="1:30" x14ac:dyDescent="0.25">
      <c r="A11">
        <f t="shared" si="0"/>
        <v>0</v>
      </c>
      <c r="B11" s="1">
        <f t="shared" si="1"/>
        <v>0</v>
      </c>
      <c r="C11" s="2">
        <f t="shared" si="2"/>
        <v>861</v>
      </c>
      <c r="D11">
        <f t="shared" si="3"/>
        <v>12348000</v>
      </c>
      <c r="E11">
        <f t="shared" si="4"/>
        <v>14341</v>
      </c>
      <c r="F11">
        <f t="shared" si="5"/>
        <v>1332</v>
      </c>
      <c r="G11" t="str">
        <f t="shared" si="6"/>
        <v>18.05.23</v>
      </c>
      <c r="H11">
        <f t="shared" si="7"/>
        <v>0</v>
      </c>
      <c r="I11">
        <f t="shared" si="8"/>
        <v>0</v>
      </c>
      <c r="M11" s="6">
        <v>0</v>
      </c>
      <c r="N11" s="6">
        <f t="shared" si="15"/>
        <v>0</v>
      </c>
      <c r="O11" s="6">
        <f t="shared" si="20"/>
        <v>0</v>
      </c>
      <c r="P11" s="6">
        <f t="shared" si="16"/>
        <v>0</v>
      </c>
      <c r="Q11" s="6">
        <f t="shared" si="17"/>
        <v>0</v>
      </c>
      <c r="R11" s="2">
        <v>861</v>
      </c>
      <c r="S11">
        <v>12348000</v>
      </c>
      <c r="T11" s="7">
        <f t="shared" si="19"/>
        <v>14341</v>
      </c>
      <c r="U11" t="s">
        <v>24</v>
      </c>
      <c r="Z11" s="4"/>
      <c r="AD11" s="4"/>
    </row>
    <row r="12" spans="1:30" x14ac:dyDescent="0.25">
      <c r="A12">
        <f t="shared" si="0"/>
        <v>0</v>
      </c>
      <c r="B12" s="1">
        <f t="shared" si="1"/>
        <v>0</v>
      </c>
      <c r="C12" s="2">
        <f t="shared" si="2"/>
        <v>1000</v>
      </c>
      <c r="D12">
        <f t="shared" si="3"/>
        <v>16260000</v>
      </c>
      <c r="E12">
        <f t="shared" si="4"/>
        <v>16260</v>
      </c>
      <c r="F12">
        <f t="shared" si="5"/>
        <v>1511</v>
      </c>
      <c r="G12" t="str">
        <f t="shared" si="6"/>
        <v>18.05.23</v>
      </c>
      <c r="H12">
        <f t="shared" si="7"/>
        <v>0</v>
      </c>
      <c r="I12">
        <f t="shared" si="8"/>
        <v>0</v>
      </c>
      <c r="M12" s="6">
        <v>0</v>
      </c>
      <c r="N12" s="6">
        <f t="shared" si="15"/>
        <v>0</v>
      </c>
      <c r="O12" s="6">
        <f t="shared" si="20"/>
        <v>0</v>
      </c>
      <c r="P12" s="6">
        <f t="shared" si="16"/>
        <v>0</v>
      </c>
      <c r="Q12" s="6">
        <f t="shared" si="17"/>
        <v>0</v>
      </c>
      <c r="R12" s="2">
        <v>1000</v>
      </c>
      <c r="S12">
        <v>16260000</v>
      </c>
      <c r="T12">
        <f t="shared" si="19"/>
        <v>16260</v>
      </c>
      <c r="U12" t="s">
        <v>24</v>
      </c>
    </row>
    <row r="13" spans="1:30" x14ac:dyDescent="0.25">
      <c r="A13">
        <f t="shared" si="0"/>
        <v>0</v>
      </c>
      <c r="B13" s="1">
        <f t="shared" si="1"/>
        <v>0</v>
      </c>
      <c r="C13" s="2">
        <f t="shared" si="2"/>
        <v>0</v>
      </c>
      <c r="D13">
        <f t="shared" si="3"/>
        <v>0</v>
      </c>
      <c r="E13" t="e">
        <f t="shared" si="4"/>
        <v>#DIV/0!</v>
      </c>
      <c r="F13" t="e">
        <f t="shared" si="5"/>
        <v>#DIV/0!</v>
      </c>
      <c r="G13">
        <f t="shared" si="6"/>
        <v>0</v>
      </c>
      <c r="H13">
        <f t="shared" si="7"/>
        <v>0</v>
      </c>
      <c r="I13">
        <f t="shared" si="8"/>
        <v>0</v>
      </c>
      <c r="M13" s="6">
        <v>0</v>
      </c>
      <c r="N13" s="6">
        <f t="shared" si="15"/>
        <v>0</v>
      </c>
      <c r="O13" s="6">
        <f t="shared" si="20"/>
        <v>0</v>
      </c>
      <c r="P13" s="6">
        <f t="shared" si="16"/>
        <v>0</v>
      </c>
      <c r="Q13" s="6">
        <f t="shared" si="17"/>
        <v>0</v>
      </c>
      <c r="R13" s="2">
        <f t="shared" si="18"/>
        <v>0</v>
      </c>
      <c r="S13">
        <v>0</v>
      </c>
      <c r="T13" t="e">
        <f t="shared" si="19"/>
        <v>#DIV/0!</v>
      </c>
    </row>
    <row r="14" spans="1:30" x14ac:dyDescent="0.25">
      <c r="A14">
        <f t="shared" si="0"/>
        <v>0</v>
      </c>
      <c r="B14" s="1">
        <f t="shared" si="1"/>
        <v>0</v>
      </c>
      <c r="C14" s="2">
        <f t="shared" si="2"/>
        <v>0</v>
      </c>
      <c r="D14">
        <f t="shared" si="3"/>
        <v>0</v>
      </c>
      <c r="E14" t="e">
        <f t="shared" si="4"/>
        <v>#DIV/0!</v>
      </c>
      <c r="F14" t="e">
        <f t="shared" si="5"/>
        <v>#DIV/0!</v>
      </c>
      <c r="G14">
        <f t="shared" si="6"/>
        <v>0</v>
      </c>
      <c r="H14">
        <f t="shared" si="7"/>
        <v>0</v>
      </c>
      <c r="I14">
        <f t="shared" si="8"/>
        <v>0</v>
      </c>
      <c r="M14" s="6">
        <v>0</v>
      </c>
      <c r="N14" s="6">
        <f t="shared" si="15"/>
        <v>0</v>
      </c>
      <c r="O14" s="6">
        <f t="shared" si="20"/>
        <v>0</v>
      </c>
      <c r="P14" s="6">
        <f t="shared" si="16"/>
        <v>0</v>
      </c>
      <c r="Q14" s="6">
        <f t="shared" si="17"/>
        <v>0</v>
      </c>
      <c r="R14" s="2">
        <f t="shared" si="18"/>
        <v>0</v>
      </c>
      <c r="S14">
        <v>0</v>
      </c>
      <c r="T14" t="e">
        <f t="shared" si="19"/>
        <v>#DIV/0!</v>
      </c>
    </row>
    <row r="15" spans="1:30" x14ac:dyDescent="0.25">
      <c r="A15">
        <f t="shared" si="0"/>
        <v>0</v>
      </c>
      <c r="B15" s="1">
        <f t="shared" si="1"/>
        <v>0</v>
      </c>
      <c r="C15" s="2">
        <f t="shared" si="2"/>
        <v>0</v>
      </c>
      <c r="D15">
        <f t="shared" si="3"/>
        <v>0</v>
      </c>
      <c r="E15" t="e">
        <f t="shared" si="4"/>
        <v>#DIV/0!</v>
      </c>
      <c r="F15" t="e">
        <f t="shared" si="5"/>
        <v>#DIV/0!</v>
      </c>
      <c r="G15">
        <f t="shared" si="6"/>
        <v>0</v>
      </c>
      <c r="H15">
        <f t="shared" si="7"/>
        <v>0</v>
      </c>
      <c r="I15">
        <f t="shared" si="8"/>
        <v>0</v>
      </c>
      <c r="M15" s="6">
        <v>0</v>
      </c>
      <c r="N15" s="6">
        <f t="shared" si="15"/>
        <v>0</v>
      </c>
      <c r="O15" s="6">
        <f t="shared" si="20"/>
        <v>0</v>
      </c>
      <c r="P15" s="6">
        <f t="shared" si="16"/>
        <v>0</v>
      </c>
      <c r="Q15" s="6">
        <f t="shared" si="17"/>
        <v>0</v>
      </c>
      <c r="R15" s="2">
        <f t="shared" si="18"/>
        <v>0</v>
      </c>
      <c r="S15">
        <v>0</v>
      </c>
      <c r="T15" t="e">
        <f t="shared" si="19"/>
        <v>#DIV/0!</v>
      </c>
    </row>
    <row r="16" spans="1:30" x14ac:dyDescent="0.25">
      <c r="A16">
        <f t="shared" si="0"/>
        <v>0</v>
      </c>
      <c r="B16" s="1">
        <f t="shared" si="1"/>
        <v>0</v>
      </c>
      <c r="C16" s="2">
        <f t="shared" si="2"/>
        <v>0</v>
      </c>
      <c r="D16">
        <f t="shared" si="3"/>
        <v>0</v>
      </c>
      <c r="E16" t="e">
        <f t="shared" si="4"/>
        <v>#DIV/0!</v>
      </c>
      <c r="F16" t="e">
        <f t="shared" si="5"/>
        <v>#DIV/0!</v>
      </c>
      <c r="G16">
        <f t="shared" si="6"/>
        <v>0</v>
      </c>
      <c r="H16">
        <f t="shared" si="7"/>
        <v>0</v>
      </c>
      <c r="I16">
        <f t="shared" si="8"/>
        <v>0</v>
      </c>
      <c r="M16" s="6">
        <v>0</v>
      </c>
      <c r="N16" s="6">
        <f t="shared" si="15"/>
        <v>0</v>
      </c>
      <c r="O16" s="6">
        <f t="shared" si="20"/>
        <v>0</v>
      </c>
      <c r="P16" s="6">
        <f t="shared" si="16"/>
        <v>0</v>
      </c>
      <c r="Q16" s="6">
        <f t="shared" si="17"/>
        <v>0</v>
      </c>
      <c r="R16" s="2">
        <f t="shared" si="18"/>
        <v>0</v>
      </c>
      <c r="S16">
        <v>0</v>
      </c>
      <c r="T16" t="e">
        <f t="shared" si="19"/>
        <v>#DIV/0!</v>
      </c>
    </row>
    <row r="17" spans="1:30" x14ac:dyDescent="0.25">
      <c r="A17">
        <f t="shared" si="0"/>
        <v>0</v>
      </c>
      <c r="B17" s="1">
        <f t="shared" si="1"/>
        <v>0</v>
      </c>
      <c r="C17" s="2">
        <f t="shared" si="2"/>
        <v>0</v>
      </c>
      <c r="D17">
        <f t="shared" si="3"/>
        <v>0</v>
      </c>
      <c r="E17" t="e">
        <f t="shared" si="4"/>
        <v>#DIV/0!</v>
      </c>
      <c r="F17" t="e">
        <f t="shared" si="5"/>
        <v>#DIV/0!</v>
      </c>
      <c r="G17">
        <f t="shared" si="6"/>
        <v>0</v>
      </c>
      <c r="H17">
        <f t="shared" si="7"/>
        <v>0</v>
      </c>
      <c r="I17">
        <f t="shared" si="8"/>
        <v>0</v>
      </c>
      <c r="M17" s="6">
        <v>0</v>
      </c>
      <c r="N17" s="6">
        <f t="shared" si="15"/>
        <v>0</v>
      </c>
      <c r="O17" s="6">
        <f t="shared" si="20"/>
        <v>0</v>
      </c>
      <c r="P17" s="6">
        <f t="shared" si="16"/>
        <v>0</v>
      </c>
      <c r="Q17" s="6">
        <f t="shared" si="17"/>
        <v>0</v>
      </c>
      <c r="R17" s="2">
        <f t="shared" si="18"/>
        <v>0</v>
      </c>
      <c r="S17">
        <v>0</v>
      </c>
      <c r="T17" t="e">
        <f t="shared" si="19"/>
        <v>#DIV/0!</v>
      </c>
    </row>
    <row r="18" spans="1:30" x14ac:dyDescent="0.25">
      <c r="A18">
        <f t="shared" si="0"/>
        <v>0</v>
      </c>
      <c r="B18" s="1">
        <f t="shared" si="1"/>
        <v>0</v>
      </c>
      <c r="C18" s="2">
        <f t="shared" si="2"/>
        <v>0</v>
      </c>
      <c r="D18">
        <f t="shared" si="3"/>
        <v>0</v>
      </c>
      <c r="E18" t="e">
        <f t="shared" si="4"/>
        <v>#DIV/0!</v>
      </c>
      <c r="F18" t="e">
        <f t="shared" si="5"/>
        <v>#DIV/0!</v>
      </c>
      <c r="G18">
        <f t="shared" si="6"/>
        <v>0</v>
      </c>
      <c r="H18">
        <f t="shared" si="7"/>
        <v>0</v>
      </c>
      <c r="I18">
        <f t="shared" si="8"/>
        <v>0</v>
      </c>
      <c r="M18" s="6">
        <v>0</v>
      </c>
      <c r="N18" s="6">
        <f t="shared" si="15"/>
        <v>0</v>
      </c>
      <c r="O18" s="6">
        <f t="shared" si="20"/>
        <v>0</v>
      </c>
      <c r="P18" s="6">
        <f t="shared" si="16"/>
        <v>0</v>
      </c>
      <c r="Q18" s="6">
        <f t="shared" si="17"/>
        <v>0</v>
      </c>
      <c r="R18" s="2">
        <f t="shared" si="18"/>
        <v>0</v>
      </c>
      <c r="S18">
        <v>0</v>
      </c>
      <c r="T18" t="e">
        <f t="shared" si="19"/>
        <v>#DIV/0!</v>
      </c>
    </row>
    <row r="19" spans="1:30" x14ac:dyDescent="0.25">
      <c r="AA19" s="3"/>
    </row>
    <row r="20" spans="1:30" x14ac:dyDescent="0.25">
      <c r="AD20" s="5"/>
    </row>
    <row r="21" spans="1:30" x14ac:dyDescent="0.25">
      <c r="L21" t="s">
        <v>25</v>
      </c>
    </row>
    <row r="22" spans="1:30" x14ac:dyDescent="0.25">
      <c r="L22" t="s">
        <v>17</v>
      </c>
      <c r="M22">
        <v>1972</v>
      </c>
    </row>
    <row r="23" spans="1:30" x14ac:dyDescent="0.25">
      <c r="L23" t="s">
        <v>18</v>
      </c>
    </row>
    <row r="24" spans="1:30" x14ac:dyDescent="0.25">
      <c r="L24" t="s">
        <v>19</v>
      </c>
      <c r="R24" t="s">
        <v>20</v>
      </c>
    </row>
    <row r="28" spans="1:30" x14ac:dyDescent="0.25">
      <c r="W28">
        <v>1972</v>
      </c>
      <c r="X28">
        <f>W28*100</f>
        <v>197200</v>
      </c>
    </row>
    <row r="29" spans="1:30" x14ac:dyDescent="0.25">
      <c r="W29">
        <f>W28/100</f>
        <v>19.72</v>
      </c>
    </row>
    <row r="30" spans="1:30" x14ac:dyDescent="0.25">
      <c r="W30" t="s">
        <v>26</v>
      </c>
    </row>
    <row r="31" spans="1:30" x14ac:dyDescent="0.25">
      <c r="R31">
        <f>7500000+375000+30000</f>
        <v>7905000</v>
      </c>
      <c r="S31">
        <f>7400000+370000+30000</f>
        <v>7800000</v>
      </c>
    </row>
    <row r="32" spans="1:30" x14ac:dyDescent="0.25">
      <c r="R32">
        <v>1035</v>
      </c>
      <c r="S32">
        <v>968</v>
      </c>
      <c r="X32">
        <v>400000</v>
      </c>
    </row>
    <row r="33" spans="18:24" x14ac:dyDescent="0.25">
      <c r="R33">
        <f>R31/R32</f>
        <v>7637.68115942029</v>
      </c>
      <c r="S33">
        <f>S31/S32</f>
        <v>8057.8512396694214</v>
      </c>
      <c r="X33">
        <f>X32/100</f>
        <v>4000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DE51AA-DD72-474A-88FC-40D8F3DF7D0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630A2-826A-48A8-B054-8F37FF9C9E3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3C58C4-E4A9-4FB7-B1EC-04E6F9552AE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AD8A3-8AAB-44F4-8B41-BE5D5B114A43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95B47-A5BF-45FF-8075-B9D8867CEE4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13118F-F974-4C60-A343-8B4E148331AA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62EAE-8587-4CC1-AFAA-8B87BC98280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ED685F-C639-4756-9179-01A9021E0326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4A249-F707-4432-AF16-7BA06ACD9336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16C51-F3B6-4141-9A53-8392251D0AEA}">
  <dimension ref="A1"/>
  <sheetViews>
    <sheetView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B199A0-054A-4D6B-99B3-B519CBD8273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dcterms:created xsi:type="dcterms:W3CDTF">2018-02-17T10:36:41Z</dcterms:created>
  <dcterms:modified xsi:type="dcterms:W3CDTF">2024-12-18T05:21:58Z</dcterms:modified>
</cp:coreProperties>
</file>