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Project\Mumbai Main Branch\West Wood\"/>
    </mc:Choice>
  </mc:AlternateContent>
  <xr:revisionPtr revIDLastSave="0" documentId="13_ncr:1_{66C7BB0C-40B6-4DE9-A61C-5A93F8484C8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ower 2" sheetId="57" r:id="rId1"/>
    <sheet name="Total" sheetId="79" r:id="rId2"/>
    <sheet name="Rera" sheetId="67" r:id="rId3"/>
    <sheet name="Typical Floor" sheetId="70" r:id="rId4"/>
    <sheet name="IGR" sheetId="80" r:id="rId5"/>
    <sheet name="RR" sheetId="81" r:id="rId6"/>
  </sheets>
  <definedNames>
    <definedName name="_xlnm._FilterDatabase" localSheetId="0" hidden="1">'Tower 2'!$D$1:$D$327</definedName>
  </definedNames>
  <calcPr calcId="191029"/>
</workbook>
</file>

<file path=xl/calcChain.xml><?xml version="1.0" encoding="utf-8"?>
<calcChain xmlns="http://schemas.openxmlformats.org/spreadsheetml/2006/main">
  <c r="J2" i="79" l="1"/>
  <c r="I2" i="79"/>
  <c r="D6" i="80"/>
  <c r="I7" i="80"/>
  <c r="I8" i="80"/>
  <c r="I9" i="80"/>
  <c r="I10" i="80"/>
  <c r="I11" i="80"/>
  <c r="I6" i="80"/>
  <c r="I5" i="80"/>
  <c r="E5" i="80"/>
  <c r="I4" i="80"/>
  <c r="G4" i="80"/>
  <c r="L3" i="80"/>
  <c r="E3" i="80"/>
  <c r="I3" i="80" s="1"/>
  <c r="M3" i="80" l="1"/>
  <c r="G3" i="57" l="1"/>
  <c r="H3" i="57" s="1"/>
  <c r="H2" i="57"/>
  <c r="J2" i="57" s="1"/>
  <c r="I3" i="57" l="1"/>
  <c r="K3" i="57" s="1"/>
  <c r="G4" i="57"/>
  <c r="J3" i="57"/>
  <c r="I2" i="57"/>
  <c r="D2" i="79"/>
  <c r="F46" i="57"/>
  <c r="L46" i="57" s="1"/>
  <c r="F47" i="57"/>
  <c r="L47" i="57" s="1"/>
  <c r="F48" i="57"/>
  <c r="L48" i="57" s="1"/>
  <c r="F49" i="57"/>
  <c r="L49" i="57" s="1"/>
  <c r="F50" i="57"/>
  <c r="L50" i="57" s="1"/>
  <c r="F51" i="57"/>
  <c r="L51" i="57" s="1"/>
  <c r="F52" i="57"/>
  <c r="L52" i="57" s="1"/>
  <c r="F53" i="57"/>
  <c r="L53" i="57" s="1"/>
  <c r="F54" i="57"/>
  <c r="L54" i="57" s="1"/>
  <c r="F55" i="57"/>
  <c r="L55" i="57" s="1"/>
  <c r="E4" i="70"/>
  <c r="E5" i="70"/>
  <c r="E8" i="70"/>
  <c r="E9" i="70"/>
  <c r="E10" i="70"/>
  <c r="E13" i="70"/>
  <c r="E14" i="70"/>
  <c r="E15" i="70"/>
  <c r="E18" i="70"/>
  <c r="E19" i="70"/>
  <c r="E20" i="70"/>
  <c r="E23" i="70"/>
  <c r="E25" i="70"/>
  <c r="E28" i="70"/>
  <c r="E30" i="70"/>
  <c r="E33" i="70"/>
  <c r="E35" i="70"/>
  <c r="E38" i="70"/>
  <c r="E39" i="70"/>
  <c r="E40" i="70"/>
  <c r="E3" i="70"/>
  <c r="R13" i="67"/>
  <c r="S8" i="67"/>
  <c r="S9" i="67"/>
  <c r="S10" i="67"/>
  <c r="S11" i="67"/>
  <c r="S12" i="67"/>
  <c r="S7" i="67"/>
  <c r="G5" i="57" l="1"/>
  <c r="H4" i="57"/>
  <c r="K2" i="57"/>
  <c r="F2" i="57"/>
  <c r="L2" i="57" s="1"/>
  <c r="F3" i="57"/>
  <c r="L3" i="57" s="1"/>
  <c r="F4" i="57"/>
  <c r="L4" i="57" s="1"/>
  <c r="F5" i="57"/>
  <c r="L5" i="57" s="1"/>
  <c r="F6" i="57"/>
  <c r="L6" i="57" s="1"/>
  <c r="F7" i="57"/>
  <c r="L7" i="57" s="1"/>
  <c r="F8" i="57"/>
  <c r="L8" i="57" s="1"/>
  <c r="F9" i="57"/>
  <c r="L9" i="57" s="1"/>
  <c r="F10" i="57"/>
  <c r="L10" i="57" s="1"/>
  <c r="F11" i="57"/>
  <c r="L11" i="57" s="1"/>
  <c r="F12" i="57"/>
  <c r="L12" i="57" s="1"/>
  <c r="F13" i="57"/>
  <c r="L13" i="57" s="1"/>
  <c r="F14" i="57"/>
  <c r="L14" i="57" s="1"/>
  <c r="F15" i="57"/>
  <c r="L15" i="57" s="1"/>
  <c r="F16" i="57"/>
  <c r="L16" i="57" s="1"/>
  <c r="F17" i="57"/>
  <c r="L17" i="57" s="1"/>
  <c r="F18" i="57"/>
  <c r="L18" i="57" s="1"/>
  <c r="F19" i="57"/>
  <c r="L19" i="57" s="1"/>
  <c r="F20" i="57"/>
  <c r="L20" i="57" s="1"/>
  <c r="F21" i="57"/>
  <c r="L21" i="57" s="1"/>
  <c r="F22" i="57"/>
  <c r="L22" i="57" s="1"/>
  <c r="F23" i="57"/>
  <c r="L23" i="57" s="1"/>
  <c r="F24" i="57"/>
  <c r="L24" i="57" s="1"/>
  <c r="F25" i="57"/>
  <c r="L25" i="57" s="1"/>
  <c r="F26" i="57"/>
  <c r="L26" i="57" s="1"/>
  <c r="F27" i="57"/>
  <c r="L27" i="57" s="1"/>
  <c r="F28" i="57"/>
  <c r="L28" i="57" s="1"/>
  <c r="F29" i="57"/>
  <c r="L29" i="57" s="1"/>
  <c r="F30" i="57"/>
  <c r="L30" i="57" s="1"/>
  <c r="F31" i="57"/>
  <c r="L31" i="57" s="1"/>
  <c r="F32" i="57"/>
  <c r="L32" i="57" s="1"/>
  <c r="F33" i="57"/>
  <c r="L33" i="57" s="1"/>
  <c r="F34" i="57"/>
  <c r="L34" i="57" s="1"/>
  <c r="F35" i="57"/>
  <c r="L35" i="57" s="1"/>
  <c r="F36" i="57"/>
  <c r="L36" i="57" s="1"/>
  <c r="F37" i="57"/>
  <c r="L37" i="57" s="1"/>
  <c r="F38" i="57"/>
  <c r="L38" i="57" s="1"/>
  <c r="F39" i="57"/>
  <c r="L39" i="57" s="1"/>
  <c r="F40" i="57"/>
  <c r="L40" i="57" s="1"/>
  <c r="F41" i="57"/>
  <c r="L41" i="57" s="1"/>
  <c r="F42" i="57"/>
  <c r="L42" i="57" s="1"/>
  <c r="F43" i="57"/>
  <c r="L43" i="57" s="1"/>
  <c r="F44" i="57"/>
  <c r="L44" i="57" s="1"/>
  <c r="F45" i="57"/>
  <c r="L45" i="57" s="1"/>
  <c r="I4" i="57" l="1"/>
  <c r="J4" i="57"/>
  <c r="H5" i="57"/>
  <c r="G6" i="57"/>
  <c r="L56" i="57"/>
  <c r="I20" i="80"/>
  <c r="E56" i="57"/>
  <c r="E2" i="79" s="1"/>
  <c r="F56" i="57"/>
  <c r="J5" i="57" l="1"/>
  <c r="I5" i="57"/>
  <c r="K5" i="57" s="1"/>
  <c r="G7" i="57"/>
  <c r="H6" i="57"/>
  <c r="K4" i="57"/>
  <c r="F2" i="79"/>
  <c r="M20" i="80"/>
  <c r="I6" i="57" l="1"/>
  <c r="J6" i="57"/>
  <c r="G8" i="57"/>
  <c r="H7" i="57"/>
  <c r="H8" i="57" l="1"/>
  <c r="G9" i="57"/>
  <c r="I7" i="57"/>
  <c r="K7" i="57" s="1"/>
  <c r="J7" i="57"/>
  <c r="K6" i="57"/>
  <c r="G10" i="57" l="1"/>
  <c r="H9" i="57"/>
  <c r="I8" i="57"/>
  <c r="J8" i="57"/>
  <c r="K8" i="57" l="1"/>
  <c r="I9" i="57"/>
  <c r="K9" i="57" s="1"/>
  <c r="J9" i="57"/>
  <c r="G11" i="57"/>
  <c r="H10" i="57"/>
  <c r="I10" i="57" l="1"/>
  <c r="K10" i="57" s="1"/>
  <c r="J10" i="57"/>
  <c r="G12" i="57"/>
  <c r="H11" i="57"/>
  <c r="J11" i="57" l="1"/>
  <c r="I11" i="57"/>
  <c r="K11" i="57" s="1"/>
  <c r="G13" i="57"/>
  <c r="H12" i="57"/>
  <c r="J12" i="57" l="1"/>
  <c r="I12" i="57"/>
  <c r="K12" i="57" s="1"/>
  <c r="H13" i="57"/>
  <c r="G14" i="57"/>
  <c r="G15" i="57" l="1"/>
  <c r="H14" i="57"/>
  <c r="J13" i="57"/>
  <c r="I13" i="57"/>
  <c r="K13" i="57" s="1"/>
  <c r="I14" i="57" l="1"/>
  <c r="K14" i="57" s="1"/>
  <c r="J14" i="57"/>
  <c r="G16" i="57"/>
  <c r="H15" i="57"/>
  <c r="J15" i="57" l="1"/>
  <c r="I15" i="57"/>
  <c r="K15" i="57" s="1"/>
  <c r="H16" i="57"/>
  <c r="G17" i="57"/>
  <c r="H17" i="57" l="1"/>
  <c r="G18" i="57"/>
  <c r="J16" i="57"/>
  <c r="I16" i="57"/>
  <c r="K16" i="57" s="1"/>
  <c r="G19" i="57" l="1"/>
  <c r="H18" i="57"/>
  <c r="J17" i="57"/>
  <c r="I17" i="57"/>
  <c r="K17" i="57" s="1"/>
  <c r="I18" i="57" l="1"/>
  <c r="K18" i="57" s="1"/>
  <c r="J18" i="57"/>
  <c r="G20" i="57"/>
  <c r="H19" i="57"/>
  <c r="I19" i="57" l="1"/>
  <c r="K19" i="57" s="1"/>
  <c r="J19" i="57"/>
  <c r="G21" i="57"/>
  <c r="H20" i="57"/>
  <c r="I20" i="57" l="1"/>
  <c r="K20" i="57" s="1"/>
  <c r="J20" i="57"/>
  <c r="G22" i="57"/>
  <c r="H21" i="57"/>
  <c r="H22" i="57" l="1"/>
  <c r="G23" i="57"/>
  <c r="J21" i="57"/>
  <c r="I21" i="57"/>
  <c r="K21" i="57" s="1"/>
  <c r="H23" i="57" l="1"/>
  <c r="G24" i="57"/>
  <c r="I22" i="57"/>
  <c r="K22" i="57" s="1"/>
  <c r="J22" i="57"/>
  <c r="G25" i="57" l="1"/>
  <c r="H24" i="57"/>
  <c r="I23" i="57"/>
  <c r="K23" i="57" s="1"/>
  <c r="J23" i="57"/>
  <c r="I24" i="57" l="1"/>
  <c r="K24" i="57" s="1"/>
  <c r="J24" i="57"/>
  <c r="H25" i="57"/>
  <c r="G26" i="57"/>
  <c r="G27" i="57" l="1"/>
  <c r="H26" i="57"/>
  <c r="I25" i="57"/>
  <c r="K25" i="57" s="1"/>
  <c r="J25" i="57"/>
  <c r="I26" i="57" l="1"/>
  <c r="K26" i="57" s="1"/>
  <c r="J26" i="57"/>
  <c r="G28" i="57"/>
  <c r="H27" i="57"/>
  <c r="J27" i="57" l="1"/>
  <c r="I27" i="57"/>
  <c r="K27" i="57" s="1"/>
  <c r="H28" i="57"/>
  <c r="G29" i="57"/>
  <c r="G30" i="57" l="1"/>
  <c r="H29" i="57"/>
  <c r="J28" i="57"/>
  <c r="I28" i="57"/>
  <c r="K28" i="57" s="1"/>
  <c r="J29" i="57" l="1"/>
  <c r="I29" i="57"/>
  <c r="K29" i="57" s="1"/>
  <c r="G31" i="57"/>
  <c r="H30" i="57"/>
  <c r="I30" i="57" l="1"/>
  <c r="K30" i="57" s="1"/>
  <c r="J30" i="57"/>
  <c r="G32" i="57"/>
  <c r="H31" i="57"/>
  <c r="G33" i="57" l="1"/>
  <c r="H32" i="57"/>
  <c r="I31" i="57"/>
  <c r="K31" i="57" s="1"/>
  <c r="J31" i="57"/>
  <c r="J32" i="57" l="1"/>
  <c r="I32" i="57"/>
  <c r="K32" i="57" s="1"/>
  <c r="G34" i="57"/>
  <c r="H33" i="57"/>
  <c r="J33" i="57" l="1"/>
  <c r="I33" i="57"/>
  <c r="K33" i="57" s="1"/>
  <c r="G35" i="57"/>
  <c r="H34" i="57"/>
  <c r="J34" i="57" l="1"/>
  <c r="I34" i="57"/>
  <c r="K34" i="57" s="1"/>
  <c r="G36" i="57"/>
  <c r="H35" i="57"/>
  <c r="H36" i="57" l="1"/>
  <c r="G37" i="57"/>
  <c r="J35" i="57"/>
  <c r="I35" i="57"/>
  <c r="K35" i="57" s="1"/>
  <c r="G38" i="57" l="1"/>
  <c r="H37" i="57"/>
  <c r="I36" i="57"/>
  <c r="K36" i="57" s="1"/>
  <c r="J36" i="57"/>
  <c r="I37" i="57" l="1"/>
  <c r="K37" i="57" s="1"/>
  <c r="J37" i="57"/>
  <c r="G39" i="57"/>
  <c r="H38" i="57"/>
  <c r="H39" i="57" l="1"/>
  <c r="G40" i="57"/>
  <c r="J38" i="57"/>
  <c r="I38" i="57"/>
  <c r="K38" i="57" s="1"/>
  <c r="G41" i="57" l="1"/>
  <c r="H40" i="57"/>
  <c r="I39" i="57"/>
  <c r="K39" i="57" s="1"/>
  <c r="J39" i="57"/>
  <c r="G42" i="57" l="1"/>
  <c r="H41" i="57"/>
  <c r="J40" i="57"/>
  <c r="I40" i="57"/>
  <c r="K40" i="57" s="1"/>
  <c r="I41" i="57" l="1"/>
  <c r="K41" i="57" s="1"/>
  <c r="J41" i="57"/>
  <c r="H42" i="57"/>
  <c r="G43" i="57"/>
  <c r="G44" i="57" l="1"/>
  <c r="H43" i="57"/>
  <c r="I42" i="57"/>
  <c r="K42" i="57" s="1"/>
  <c r="J42" i="57"/>
  <c r="J43" i="57" l="1"/>
  <c r="I43" i="57"/>
  <c r="K43" i="57" s="1"/>
  <c r="G45" i="57"/>
  <c r="H44" i="57"/>
  <c r="J44" i="57" l="1"/>
  <c r="I44" i="57"/>
  <c r="K44" i="57" s="1"/>
  <c r="H45" i="57"/>
  <c r="G46" i="57"/>
  <c r="G47" i="57" l="1"/>
  <c r="H46" i="57"/>
  <c r="I45" i="57"/>
  <c r="K45" i="57" s="1"/>
  <c r="J45" i="57"/>
  <c r="I46" i="57" l="1"/>
  <c r="K46" i="57" s="1"/>
  <c r="J46" i="57"/>
  <c r="G48" i="57"/>
  <c r="H47" i="57"/>
  <c r="I47" i="57" l="1"/>
  <c r="K47" i="57" s="1"/>
  <c r="J47" i="57"/>
  <c r="G49" i="57"/>
  <c r="H48" i="57"/>
  <c r="I48" i="57" l="1"/>
  <c r="K48" i="57" s="1"/>
  <c r="J48" i="57"/>
  <c r="G50" i="57"/>
  <c r="H49" i="57"/>
  <c r="J49" i="57" l="1"/>
  <c r="I49" i="57"/>
  <c r="K49" i="57" s="1"/>
  <c r="G51" i="57"/>
  <c r="H50" i="57"/>
  <c r="I50" i="57" l="1"/>
  <c r="K50" i="57" s="1"/>
  <c r="J50" i="57"/>
  <c r="G52" i="57"/>
  <c r="H51" i="57"/>
  <c r="J51" i="57" l="1"/>
  <c r="I51" i="57"/>
  <c r="K51" i="57" s="1"/>
  <c r="G53" i="57"/>
  <c r="H52" i="57"/>
  <c r="I52" i="57" l="1"/>
  <c r="K52" i="57" s="1"/>
  <c r="J52" i="57"/>
  <c r="H53" i="57"/>
  <c r="G54" i="57"/>
  <c r="H54" i="57" l="1"/>
  <c r="G55" i="57"/>
  <c r="H55" i="57" s="1"/>
  <c r="J53" i="57"/>
  <c r="I53" i="57"/>
  <c r="K53" i="57" s="1"/>
  <c r="H56" i="57" l="1"/>
  <c r="G2" i="79" s="1"/>
  <c r="I55" i="57"/>
  <c r="J55" i="57"/>
  <c r="I54" i="57"/>
  <c r="K54" i="57" s="1"/>
  <c r="J54" i="57"/>
  <c r="J56" i="57" l="1"/>
  <c r="K55" i="57"/>
  <c r="I56" i="57"/>
  <c r="H2" i="79" s="1"/>
</calcChain>
</file>

<file path=xl/sharedStrings.xml><?xml version="1.0" encoding="utf-8"?>
<sst xmlns="http://schemas.openxmlformats.org/spreadsheetml/2006/main" count="145" uniqueCount="61">
  <si>
    <t>Flat No.</t>
  </si>
  <si>
    <t>Sr. No.</t>
  </si>
  <si>
    <t>Comp.</t>
  </si>
  <si>
    <t>Floor No.</t>
  </si>
  <si>
    <t xml:space="preserve">Built up Area in 
Sq. ft. 
</t>
  </si>
  <si>
    <t>Total Flats</t>
  </si>
  <si>
    <t>CA</t>
  </si>
  <si>
    <t>BUA</t>
  </si>
  <si>
    <t>Value</t>
  </si>
  <si>
    <t xml:space="preserve">RV </t>
  </si>
  <si>
    <t>Rate</t>
  </si>
  <si>
    <t>Sr.No.</t>
  </si>
  <si>
    <t>A</t>
  </si>
  <si>
    <t>TOTAL</t>
  </si>
  <si>
    <t>Flat No</t>
  </si>
  <si>
    <t>Amount</t>
  </si>
  <si>
    <t>Stamp Duty</t>
  </si>
  <si>
    <t>Registration Fee</t>
  </si>
  <si>
    <t>Total Amount</t>
  </si>
  <si>
    <t>Final Rate</t>
  </si>
  <si>
    <t>Average</t>
  </si>
  <si>
    <t>3 BHK</t>
  </si>
  <si>
    <t>total 2 flats</t>
  </si>
  <si>
    <t>4 BHK</t>
  </si>
  <si>
    <t>total 3 flats</t>
  </si>
  <si>
    <t xml:space="preserve">Rate per 
Sq. ft. on Carpet  area 
in ₹
</t>
  </si>
  <si>
    <t xml:space="preserve">Realizable Value /                   Fair Market Value                        as on date in ₹
</t>
  </si>
  <si>
    <t xml:space="preserve">Final Realizable Value after completion of flat                           (Including Car parking, GST &amp; Other Charges) in ₹
</t>
  </si>
  <si>
    <t>Expected Rent per month (After Completion)               in ₹</t>
  </si>
  <si>
    <t>Cost of Construction                                 in ₹</t>
  </si>
  <si>
    <t xml:space="preserve">Carpet Area in 
Sq. ft.    As per Approved Plan                  
</t>
  </si>
  <si>
    <t>2 BHK</t>
  </si>
  <si>
    <t>Total</t>
  </si>
  <si>
    <t>Flat No 3</t>
  </si>
  <si>
    <t>Flat No 1</t>
  </si>
  <si>
    <t>Flat No 2</t>
  </si>
  <si>
    <t>5th Floor plan</t>
  </si>
  <si>
    <t>total 3 Flats</t>
  </si>
  <si>
    <t>6th Floor</t>
  </si>
  <si>
    <t>Total 3 Flats</t>
  </si>
  <si>
    <t>8,9,10,11 Floor Plan</t>
  </si>
  <si>
    <t>12,13,15,16,17,18,19,20,22 Floor</t>
  </si>
  <si>
    <t>7th Refuge Floor</t>
  </si>
  <si>
    <t>total 2 Flats</t>
  </si>
  <si>
    <t>14 refuge Floor</t>
  </si>
  <si>
    <t>21st refuge floor</t>
  </si>
  <si>
    <t>Dupelx on 23rd &amp; 24th Floor</t>
  </si>
  <si>
    <t>Duplex</t>
  </si>
  <si>
    <t>Tower</t>
  </si>
  <si>
    <t>4 BHK - 18                 3 BHK - 18                 2 BHK - 15            Duplex - 3</t>
  </si>
  <si>
    <t>Ref</t>
  </si>
  <si>
    <t>2301 &amp; 2401</t>
  </si>
  <si>
    <t>23 &amp; 24</t>
  </si>
  <si>
    <t>2302 &amp; 2402</t>
  </si>
  <si>
    <t>2303 &amp; 2304</t>
  </si>
  <si>
    <r>
      <t xml:space="preserve">Distress Sale Value in </t>
    </r>
    <r>
      <rPr>
        <b/>
        <sz val="7"/>
        <color theme="1"/>
        <rFont val="Rupee Foradian"/>
        <family val="2"/>
      </rPr>
      <t>`</t>
    </r>
  </si>
  <si>
    <t>CA Area in Sq.M.</t>
  </si>
  <si>
    <t>CAArea in Sq.Ft.</t>
  </si>
  <si>
    <t>BUA Sq.M</t>
  </si>
  <si>
    <t>BUA Sq. Ft.</t>
  </si>
  <si>
    <t>DV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</si>
</sst>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3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FF0000"/>
      <name val="Arial Narrow"/>
      <family val="2"/>
    </font>
    <font>
      <b/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sz val="9"/>
      <color rgb="FFFF0000"/>
      <name val="Arial Narrow"/>
      <family val="2"/>
    </font>
    <font>
      <sz val="8"/>
      <name val="Calibri"/>
      <family val="2"/>
      <scheme val="minor"/>
    </font>
    <font>
      <sz val="9"/>
      <name val="Arial Narrow"/>
      <family val="2"/>
    </font>
    <font>
      <b/>
      <sz val="9"/>
      <name val="Arial Narrow"/>
      <family val="2"/>
    </font>
    <font>
      <b/>
      <sz val="10"/>
      <color theme="1"/>
      <name val="Arial Narrow"/>
      <family val="2"/>
    </font>
    <font>
      <sz val="11"/>
      <color rgb="FF333333"/>
      <name val="Arial Narrow"/>
      <family val="2"/>
    </font>
    <font>
      <b/>
      <sz val="11"/>
      <color theme="1"/>
      <name val="Arial Narrow"/>
      <family val="2"/>
    </font>
    <font>
      <b/>
      <sz val="11"/>
      <color rgb="FF333333"/>
      <name val="Arial Narrow"/>
      <family val="2"/>
    </font>
    <font>
      <sz val="10"/>
      <color theme="1"/>
      <name val="Arial Narrow"/>
      <family val="2"/>
    </font>
    <font>
      <sz val="10"/>
      <color theme="1"/>
      <name val="Calibri"/>
      <family val="2"/>
      <scheme val="minor"/>
    </font>
    <font>
      <sz val="11"/>
      <color rgb="FFFF0000"/>
      <name val="Arial Narrow"/>
      <family val="2"/>
    </font>
    <font>
      <sz val="11"/>
      <name val="Arial Narrow"/>
      <family val="2"/>
    </font>
    <font>
      <b/>
      <sz val="11"/>
      <name val="Arial Narrow"/>
      <family val="2"/>
    </font>
    <font>
      <sz val="10"/>
      <name val="Arial Narrow"/>
      <family val="2"/>
    </font>
    <font>
      <sz val="10"/>
      <color rgb="FF000000"/>
      <name val="Arial Narrow"/>
      <family val="2"/>
    </font>
    <font>
      <b/>
      <sz val="10"/>
      <name val="Arial Narrow"/>
      <family val="2"/>
    </font>
    <font>
      <b/>
      <sz val="10"/>
      <color rgb="FF00000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7"/>
      <name val="Arial Narrow"/>
      <family val="2"/>
    </font>
    <font>
      <b/>
      <sz val="11"/>
      <color rgb="FFFFFFFF"/>
      <name val="Arial Narrow"/>
      <family val="2"/>
    </font>
    <font>
      <b/>
      <sz val="16"/>
      <color rgb="FFFF0000"/>
      <name val="Arial Narrow"/>
      <family val="2"/>
    </font>
    <font>
      <b/>
      <sz val="14"/>
      <color rgb="FFFF0000"/>
      <name val="Arial Narrow"/>
      <family val="2"/>
    </font>
    <font>
      <b/>
      <sz val="12"/>
      <name val="Arial Narrow"/>
      <family val="2"/>
    </font>
    <font>
      <sz val="12"/>
      <color rgb="FFFF0000"/>
      <name val="Arial Narrow"/>
      <family val="2"/>
    </font>
    <font>
      <sz val="12"/>
      <color theme="1"/>
      <name val="Arial Narrow"/>
      <family val="2"/>
    </font>
    <font>
      <b/>
      <sz val="7"/>
      <color theme="1"/>
      <name val="Arial Narrow"/>
      <family val="2"/>
    </font>
    <font>
      <b/>
      <sz val="7"/>
      <color theme="1"/>
      <name val="Rupee Foradian"/>
      <family val="2"/>
    </font>
    <font>
      <sz val="9"/>
      <color theme="1"/>
      <name val="Arial Narrow"/>
      <family val="2"/>
    </font>
    <font>
      <b/>
      <sz val="9"/>
      <color theme="1"/>
      <name val="Arial Narrow"/>
      <family val="2"/>
    </font>
    <font>
      <b/>
      <sz val="12"/>
      <color theme="1"/>
      <name val="Arial Narrow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125">
    <xf numFmtId="0" fontId="0" fillId="0" borderId="0" xfId="0"/>
    <xf numFmtId="0" fontId="5" fillId="0" borderId="0" xfId="0" applyFont="1"/>
    <xf numFmtId="0" fontId="13" fillId="0" borderId="1" xfId="0" applyFont="1" applyBorder="1" applyAlignment="1">
      <alignment horizontal="center" vertical="center"/>
    </xf>
    <xf numFmtId="0" fontId="4" fillId="0" borderId="0" xfId="0" applyFont="1"/>
    <xf numFmtId="0" fontId="15" fillId="0" borderId="0" xfId="0" applyFont="1"/>
    <xf numFmtId="0" fontId="1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" fontId="17" fillId="0" borderId="0" xfId="0" applyNumberFormat="1" applyFont="1"/>
    <xf numFmtId="0" fontId="16" fillId="0" borderId="0" xfId="0" applyFont="1"/>
    <xf numFmtId="0" fontId="18" fillId="0" borderId="1" xfId="0" applyFont="1" applyBorder="1" applyAlignment="1">
      <alignment horizontal="center" vertical="center"/>
    </xf>
    <xf numFmtId="1" fontId="18" fillId="0" borderId="1" xfId="0" applyNumberFormat="1" applyFont="1" applyBorder="1" applyAlignment="1">
      <alignment horizontal="center" vertical="center"/>
    </xf>
    <xf numFmtId="1" fontId="2" fillId="0" borderId="0" xfId="0" applyNumberFormat="1" applyFont="1"/>
    <xf numFmtId="0" fontId="13" fillId="0" borderId="0" xfId="0" applyFont="1"/>
    <xf numFmtId="43" fontId="19" fillId="0" borderId="0" xfId="0" applyNumberFormat="1" applyFont="1"/>
    <xf numFmtId="1" fontId="20" fillId="0" borderId="1" xfId="0" applyNumberFormat="1" applyFont="1" applyBorder="1" applyAlignment="1">
      <alignment horizontal="center" vertical="center"/>
    </xf>
    <xf numFmtId="0" fontId="16" fillId="0" borderId="0" xfId="0" applyFont="1" applyAlignment="1">
      <alignment horizontal="center"/>
    </xf>
    <xf numFmtId="0" fontId="17" fillId="0" borderId="0" xfId="0" applyFont="1" applyAlignment="1">
      <alignment horizontal="center" vertical="center"/>
    </xf>
    <xf numFmtId="1" fontId="16" fillId="0" borderId="1" xfId="0" applyNumberFormat="1" applyFont="1" applyBorder="1" applyAlignment="1">
      <alignment horizontal="center" vertical="center"/>
    </xf>
    <xf numFmtId="43" fontId="16" fillId="0" borderId="1" xfId="1" applyFont="1" applyBorder="1" applyAlignment="1">
      <alignment horizontal="center" vertical="center"/>
    </xf>
    <xf numFmtId="164" fontId="16" fillId="0" borderId="1" xfId="0" applyNumberFormat="1" applyFont="1" applyBorder="1" applyAlignment="1">
      <alignment horizontal="center" vertical="center"/>
    </xf>
    <xf numFmtId="43" fontId="16" fillId="0" borderId="1" xfId="1" applyFont="1" applyFill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7" fillId="0" borderId="6" xfId="0" applyFont="1" applyBorder="1" applyAlignment="1">
      <alignment horizontal="center" vertical="center"/>
    </xf>
    <xf numFmtId="1" fontId="17" fillId="0" borderId="7" xfId="0" applyNumberFormat="1" applyFont="1" applyBorder="1" applyAlignment="1">
      <alignment horizontal="center" vertical="center"/>
    </xf>
    <xf numFmtId="1" fontId="17" fillId="0" borderId="7" xfId="0" applyNumberFormat="1" applyFont="1" applyBorder="1" applyAlignment="1">
      <alignment horizontal="center" vertical="center" wrapText="1"/>
    </xf>
    <xf numFmtId="164" fontId="17" fillId="0" borderId="7" xfId="0" applyNumberFormat="1" applyFont="1" applyBorder="1" applyAlignment="1">
      <alignment horizontal="center" vertical="center" wrapText="1"/>
    </xf>
    <xf numFmtId="164" fontId="17" fillId="0" borderId="7" xfId="1" applyNumberFormat="1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164" fontId="17" fillId="0" borderId="7" xfId="1" applyNumberFormat="1" applyFont="1" applyBorder="1" applyAlignment="1">
      <alignment horizontal="center" vertical="center" wrapText="1"/>
    </xf>
    <xf numFmtId="164" fontId="17" fillId="0" borderId="7" xfId="0" applyNumberFormat="1" applyFont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0" fontId="16" fillId="0" borderId="9" xfId="0" applyFont="1" applyBorder="1" applyAlignment="1">
      <alignment horizontal="center" vertical="center"/>
    </xf>
    <xf numFmtId="164" fontId="16" fillId="0" borderId="10" xfId="1" applyNumberFormat="1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43" fontId="16" fillId="0" borderId="12" xfId="1" applyFont="1" applyBorder="1" applyAlignment="1">
      <alignment horizontal="center" vertical="center"/>
    </xf>
    <xf numFmtId="164" fontId="16" fillId="0" borderId="12" xfId="0" applyNumberFormat="1" applyFont="1" applyBorder="1" applyAlignment="1">
      <alignment horizontal="center" vertical="center"/>
    </xf>
    <xf numFmtId="1" fontId="16" fillId="0" borderId="12" xfId="0" applyNumberFormat="1" applyFont="1" applyBorder="1" applyAlignment="1">
      <alignment horizontal="center" vertical="center"/>
    </xf>
    <xf numFmtId="164" fontId="16" fillId="0" borderId="13" xfId="1" applyNumberFormat="1" applyFont="1" applyBorder="1" applyAlignment="1">
      <alignment horizontal="center" vertical="center"/>
    </xf>
    <xf numFmtId="1" fontId="17" fillId="0" borderId="14" xfId="0" applyNumberFormat="1" applyFont="1" applyBorder="1" applyAlignment="1">
      <alignment horizontal="center"/>
    </xf>
    <xf numFmtId="164" fontId="17" fillId="0" borderId="16" xfId="0" applyNumberFormat="1" applyFont="1" applyBorder="1"/>
    <xf numFmtId="0" fontId="10" fillId="0" borderId="0" xfId="0" applyFont="1" applyAlignment="1">
      <alignment horizontal="center" vertical="center" wrapText="1"/>
    </xf>
    <xf numFmtId="1" fontId="4" fillId="0" borderId="0" xfId="0" applyNumberFormat="1" applyFont="1" applyAlignment="1">
      <alignment horizontal="center"/>
    </xf>
    <xf numFmtId="1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1" fontId="10" fillId="0" borderId="0" xfId="0" applyNumberFormat="1" applyFont="1" applyAlignment="1">
      <alignment horizontal="center" vertical="center" wrapText="1"/>
    </xf>
    <xf numFmtId="2" fontId="4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center" vertical="center" wrapText="1"/>
    </xf>
    <xf numFmtId="164" fontId="18" fillId="0" borderId="0" xfId="0" applyNumberFormat="1" applyFont="1" applyAlignment="1">
      <alignment horizontal="center"/>
    </xf>
    <xf numFmtId="0" fontId="21" fillId="0" borderId="0" xfId="0" applyFont="1" applyAlignment="1">
      <alignment horizontal="center" vertical="center" wrapText="1"/>
    </xf>
    <xf numFmtId="0" fontId="23" fillId="0" borderId="0" xfId="0" applyFont="1" applyAlignment="1">
      <alignment vertical="center" wrapText="1"/>
    </xf>
    <xf numFmtId="4" fontId="23" fillId="0" borderId="0" xfId="0" applyNumberFormat="1" applyFont="1" applyAlignment="1">
      <alignment horizontal="right" vertical="center" wrapText="1"/>
    </xf>
    <xf numFmtId="0" fontId="23" fillId="0" borderId="0" xfId="0" applyFont="1" applyAlignment="1">
      <alignment horizontal="right" vertical="center" wrapText="1"/>
    </xf>
    <xf numFmtId="164" fontId="0" fillId="0" borderId="0" xfId="1" applyNumberFormat="1" applyFont="1" applyFill="1" applyBorder="1" applyAlignment="1">
      <alignment horizontal="center" vertical="center"/>
    </xf>
    <xf numFmtId="0" fontId="22" fillId="0" borderId="0" xfId="0" applyFont="1" applyAlignment="1">
      <alignment horizontal="center" vertical="center" wrapText="1"/>
    </xf>
    <xf numFmtId="4" fontId="22" fillId="0" borderId="0" xfId="0" applyNumberFormat="1" applyFont="1" applyAlignment="1">
      <alignment horizontal="right" vertical="center" wrapText="1"/>
    </xf>
    <xf numFmtId="3" fontId="22" fillId="0" borderId="0" xfId="0" applyNumberFormat="1" applyFont="1" applyAlignment="1">
      <alignment horizontal="right" vertical="center" wrapText="1"/>
    </xf>
    <xf numFmtId="164" fontId="3" fillId="0" borderId="0" xfId="1" applyNumberFormat="1" applyFont="1" applyFill="1" applyBorder="1"/>
    <xf numFmtId="0" fontId="18" fillId="0" borderId="4" xfId="0" applyFont="1" applyBorder="1" applyAlignment="1">
      <alignment horizontal="center" vertical="center"/>
    </xf>
    <xf numFmtId="1" fontId="20" fillId="0" borderId="2" xfId="0" applyNumberFormat="1" applyFont="1" applyBorder="1" applyAlignment="1">
      <alignment horizontal="center" vertical="center"/>
    </xf>
    <xf numFmtId="0" fontId="24" fillId="0" borderId="3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24" fillId="0" borderId="4" xfId="0" applyFont="1" applyBorder="1" applyAlignment="1">
      <alignment horizontal="center" vertical="center" wrapText="1"/>
    </xf>
    <xf numFmtId="0" fontId="24" fillId="0" borderId="2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/>
    </xf>
    <xf numFmtId="0" fontId="11" fillId="0" borderId="0" xfId="0" applyFont="1" applyAlignment="1">
      <alignment horizontal="center"/>
    </xf>
    <xf numFmtId="0" fontId="25" fillId="0" borderId="0" xfId="0" applyFont="1" applyAlignment="1">
      <alignment horizontal="left" vertical="top" wrapText="1"/>
    </xf>
    <xf numFmtId="0" fontId="26" fillId="0" borderId="0" xfId="0" applyFont="1"/>
    <xf numFmtId="0" fontId="12" fillId="0" borderId="0" xfId="0" applyFont="1" applyAlignment="1">
      <alignment horizontal="center" vertical="top" wrapText="1"/>
    </xf>
    <xf numFmtId="0" fontId="10" fillId="0" borderId="0" xfId="0" applyFont="1" applyAlignment="1">
      <alignment horizontal="left" vertical="top" wrapText="1"/>
    </xf>
    <xf numFmtId="1" fontId="4" fillId="0" borderId="0" xfId="0" applyNumberFormat="1" applyFont="1"/>
    <xf numFmtId="0" fontId="10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/>
    </xf>
    <xf numFmtId="0" fontId="10" fillId="0" borderId="0" xfId="0" applyFont="1" applyAlignment="1">
      <alignment vertical="top" wrapText="1"/>
    </xf>
    <xf numFmtId="2" fontId="4" fillId="0" borderId="0" xfId="0" applyNumberFormat="1" applyFont="1"/>
    <xf numFmtId="1" fontId="15" fillId="0" borderId="0" xfId="0" applyNumberFormat="1" applyFont="1"/>
    <xf numFmtId="0" fontId="15" fillId="0" borderId="0" xfId="0" applyFont="1" applyAlignment="1">
      <alignment horizontal="left" vertical="top" wrapText="1"/>
    </xf>
    <xf numFmtId="0" fontId="12" fillId="0" borderId="0" xfId="0" applyFont="1" applyAlignment="1">
      <alignment horizontal="left" vertical="top" wrapText="1"/>
    </xf>
    <xf numFmtId="0" fontId="25" fillId="0" borderId="0" xfId="0" applyFont="1" applyAlignment="1">
      <alignment horizontal="center" vertical="center" wrapText="1"/>
    </xf>
    <xf numFmtId="0" fontId="27" fillId="0" borderId="0" xfId="0" applyFont="1"/>
    <xf numFmtId="0" fontId="10" fillId="0" borderId="1" xfId="0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left" vertical="top" wrapText="1"/>
    </xf>
    <xf numFmtId="0" fontId="12" fillId="0" borderId="0" xfId="0" applyFont="1" applyAlignment="1">
      <alignment horizontal="center" vertical="center"/>
    </xf>
    <xf numFmtId="1" fontId="11" fillId="0" borderId="0" xfId="0" applyNumberFormat="1" applyFont="1" applyAlignment="1">
      <alignment horizontal="center"/>
    </xf>
    <xf numFmtId="0" fontId="1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" fontId="12" fillId="0" borderId="1" xfId="0" applyNumberFormat="1" applyFont="1" applyBorder="1" applyAlignment="1">
      <alignment horizontal="center" vertical="center" wrapText="1"/>
    </xf>
    <xf numFmtId="43" fontId="10" fillId="0" borderId="1" xfId="1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1" fontId="13" fillId="0" borderId="0" xfId="0" applyNumberFormat="1" applyFont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0" fontId="14" fillId="0" borderId="0" xfId="0" applyFont="1"/>
    <xf numFmtId="0" fontId="13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1" fontId="19" fillId="0" borderId="0" xfId="0" applyNumberFormat="1" applyFont="1" applyAlignment="1">
      <alignment horizontal="center" vertical="center"/>
    </xf>
    <xf numFmtId="2" fontId="13" fillId="0" borderId="0" xfId="0" applyNumberFormat="1" applyFont="1" applyAlignment="1">
      <alignment horizontal="center" vertical="center"/>
    </xf>
    <xf numFmtId="0" fontId="28" fillId="0" borderId="1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43" fontId="15" fillId="0" borderId="0" xfId="1" applyFont="1"/>
    <xf numFmtId="43" fontId="15" fillId="0" borderId="0" xfId="0" applyNumberFormat="1" applyFont="1"/>
    <xf numFmtId="0" fontId="28" fillId="0" borderId="1" xfId="0" applyFont="1" applyBorder="1" applyAlignment="1">
      <alignment horizontal="center" vertical="center" wrapText="1"/>
    </xf>
    <xf numFmtId="1" fontId="28" fillId="0" borderId="1" xfId="0" applyNumberFormat="1" applyFont="1" applyBorder="1" applyAlignment="1">
      <alignment horizontal="center" vertical="center"/>
    </xf>
    <xf numFmtId="0" fontId="29" fillId="0" borderId="0" xfId="0" applyFont="1"/>
    <xf numFmtId="0" fontId="30" fillId="0" borderId="0" xfId="0" applyFont="1"/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7" fillId="0" borderId="15" xfId="0" applyFont="1" applyBorder="1" applyAlignment="1">
      <alignment horizontal="center"/>
    </xf>
    <xf numFmtId="0" fontId="31" fillId="0" borderId="1" xfId="0" applyFont="1" applyBorder="1" applyAlignment="1">
      <alignment horizontal="center" vertical="center" wrapText="1"/>
    </xf>
    <xf numFmtId="0" fontId="31" fillId="0" borderId="4" xfId="0" applyFont="1" applyBorder="1" applyAlignment="1">
      <alignment horizontal="center" vertical="center" wrapText="1"/>
    </xf>
    <xf numFmtId="164" fontId="13" fillId="0" borderId="1" xfId="1" applyNumberFormat="1" applyFont="1" applyBorder="1" applyAlignment="1">
      <alignment horizontal="right" vertical="center"/>
    </xf>
    <xf numFmtId="164" fontId="13" fillId="0" borderId="1" xfId="1" applyNumberFormat="1" applyFont="1" applyBorder="1" applyAlignment="1"/>
    <xf numFmtId="164" fontId="13" fillId="0" borderId="4" xfId="1" applyNumberFormat="1" applyFont="1" applyBorder="1" applyAlignment="1"/>
    <xf numFmtId="0" fontId="33" fillId="0" borderId="1" xfId="0" applyFont="1" applyBorder="1"/>
    <xf numFmtId="164" fontId="34" fillId="0" borderId="1" xfId="1" applyNumberFormat="1" applyFont="1" applyBorder="1"/>
    <xf numFmtId="164" fontId="34" fillId="0" borderId="4" xfId="1" applyNumberFormat="1" applyFont="1" applyBorder="1"/>
    <xf numFmtId="164" fontId="34" fillId="0" borderId="4" xfId="0" applyNumberFormat="1" applyFont="1" applyBorder="1"/>
    <xf numFmtId="164" fontId="9" fillId="0" borderId="1" xfId="1" applyNumberFormat="1" applyFont="1" applyFill="1" applyBorder="1" applyAlignment="1">
      <alignment horizontal="center"/>
    </xf>
    <xf numFmtId="0" fontId="4" fillId="0" borderId="1" xfId="0" applyFont="1" applyBorder="1"/>
    <xf numFmtId="164" fontId="13" fillId="0" borderId="1" xfId="1" applyNumberFormat="1" applyFont="1" applyBorder="1" applyAlignment="1">
      <alignment vertical="center"/>
    </xf>
    <xf numFmtId="164" fontId="13" fillId="0" borderId="4" xfId="1" applyNumberFormat="1" applyFont="1" applyBorder="1" applyAlignment="1">
      <alignment vertical="center"/>
    </xf>
    <xf numFmtId="164" fontId="35" fillId="0" borderId="1" xfId="0" applyNumberFormat="1" applyFont="1" applyBorder="1" applyAlignment="1">
      <alignment horizontal="center" vertical="center"/>
    </xf>
  </cellXfs>
  <cellStyles count="4">
    <cellStyle name="Comma" xfId="1" builtinId="3"/>
    <cellStyle name="Comma 2" xfId="3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1</xdr:row>
      <xdr:rowOff>9525</xdr:rowOff>
    </xdr:from>
    <xdr:to>
      <xdr:col>13</xdr:col>
      <xdr:colOff>239252</xdr:colOff>
      <xdr:row>21</xdr:row>
      <xdr:rowOff>133959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EF4C9CA-E334-7945-5DD2-42F07E034C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550" y="219075"/>
          <a:ext cx="8078327" cy="43630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27"/>
  <sheetViews>
    <sheetView tabSelected="1" zoomScale="190" zoomScaleNormal="190" workbookViewId="0">
      <selection activeCell="K11" sqref="K11"/>
    </sheetView>
  </sheetViews>
  <sheetFormatPr defaultRowHeight="16.5" x14ac:dyDescent="0.3"/>
  <cols>
    <col min="1" max="1" width="3.5703125" style="5" customWidth="1"/>
    <col min="2" max="2" width="4.7109375" style="5" customWidth="1"/>
    <col min="3" max="3" width="4.140625" style="5" customWidth="1"/>
    <col min="4" max="4" width="6.28515625" style="6" customWidth="1"/>
    <col min="5" max="5" width="5.5703125" style="6" customWidth="1"/>
    <col min="6" max="6" width="6.5703125" style="8" customWidth="1"/>
    <col min="7" max="7" width="6.5703125" style="3" customWidth="1"/>
    <col min="8" max="8" width="11.28515625" style="3" customWidth="1"/>
    <col min="9" max="10" width="11.140625" style="3" customWidth="1"/>
    <col min="11" max="11" width="9" style="3" customWidth="1"/>
    <col min="12" max="12" width="11" style="121" customWidth="1"/>
    <col min="13" max="13" width="15" style="4" customWidth="1"/>
    <col min="14" max="14" width="9.140625" style="4"/>
    <col min="15" max="16384" width="9.140625" style="3"/>
  </cols>
  <sheetData>
    <row r="1" spans="1:14" ht="61.5" customHeight="1" x14ac:dyDescent="0.3">
      <c r="A1" s="61" t="s">
        <v>1</v>
      </c>
      <c r="B1" s="62" t="s">
        <v>0</v>
      </c>
      <c r="C1" s="63" t="s">
        <v>3</v>
      </c>
      <c r="D1" s="62" t="s">
        <v>2</v>
      </c>
      <c r="E1" s="64" t="s">
        <v>30</v>
      </c>
      <c r="F1" s="62" t="s">
        <v>4</v>
      </c>
      <c r="G1" s="111" t="s">
        <v>25</v>
      </c>
      <c r="H1" s="111" t="s">
        <v>26</v>
      </c>
      <c r="I1" s="111" t="s">
        <v>27</v>
      </c>
      <c r="J1" s="112" t="s">
        <v>55</v>
      </c>
      <c r="K1" s="112" t="s">
        <v>28</v>
      </c>
      <c r="L1" s="111" t="s">
        <v>29</v>
      </c>
    </row>
    <row r="2" spans="1:14" s="12" customFormat="1" ht="12.75" x14ac:dyDescent="0.2">
      <c r="A2" s="9">
        <v>1</v>
      </c>
      <c r="B2" s="9">
        <v>501</v>
      </c>
      <c r="C2" s="59">
        <v>5</v>
      </c>
      <c r="D2" s="2" t="s">
        <v>23</v>
      </c>
      <c r="E2" s="2">
        <v>1549</v>
      </c>
      <c r="F2" s="10">
        <f t="shared" ref="F2:F42" si="0">E2*1.1</f>
        <v>1703.9</v>
      </c>
      <c r="G2" s="2">
        <v>40000</v>
      </c>
      <c r="H2" s="113">
        <f>E2*G2</f>
        <v>61960000</v>
      </c>
      <c r="I2" s="114">
        <f>ROUND(H2*1.05,0)</f>
        <v>65058000</v>
      </c>
      <c r="J2" s="115">
        <f>H2*0.8</f>
        <v>49568000</v>
      </c>
      <c r="K2" s="115">
        <f>MROUND((I2*0.03/12),500)</f>
        <v>162500</v>
      </c>
      <c r="L2" s="114">
        <f>F2*3000</f>
        <v>5111700</v>
      </c>
      <c r="M2" s="11"/>
      <c r="N2" s="11"/>
    </row>
    <row r="3" spans="1:14" s="12" customFormat="1" ht="12.75" x14ac:dyDescent="0.2">
      <c r="A3" s="9">
        <v>2</v>
      </c>
      <c r="B3" s="9">
        <v>502</v>
      </c>
      <c r="C3" s="59">
        <v>5</v>
      </c>
      <c r="D3" s="2" t="s">
        <v>31</v>
      </c>
      <c r="E3" s="2">
        <v>766</v>
      </c>
      <c r="F3" s="10">
        <f t="shared" si="0"/>
        <v>842.6</v>
      </c>
      <c r="G3" s="2">
        <f>G2</f>
        <v>40000</v>
      </c>
      <c r="H3" s="113">
        <f t="shared" ref="H3:H55" si="1">E3*G3</f>
        <v>30640000</v>
      </c>
      <c r="I3" s="114">
        <f t="shared" ref="I3:I55" si="2">ROUND(H3*1.05,0)</f>
        <v>32172000</v>
      </c>
      <c r="J3" s="115">
        <f t="shared" ref="J3:J55" si="3">H3*0.8</f>
        <v>24512000</v>
      </c>
      <c r="K3" s="115">
        <f t="shared" ref="K3:K55" si="4">MROUND((I3*0.03/12),500)</f>
        <v>80500</v>
      </c>
      <c r="L3" s="114">
        <f t="shared" ref="L3:L55" si="5">F3*3000</f>
        <v>2527800</v>
      </c>
      <c r="M3" s="11"/>
      <c r="N3" s="11"/>
    </row>
    <row r="4" spans="1:14" s="12" customFormat="1" ht="12.75" x14ac:dyDescent="0.2">
      <c r="A4" s="9">
        <v>3</v>
      </c>
      <c r="B4" s="9">
        <v>503</v>
      </c>
      <c r="C4" s="59">
        <v>5</v>
      </c>
      <c r="D4" s="2" t="s">
        <v>21</v>
      </c>
      <c r="E4" s="2">
        <v>1052</v>
      </c>
      <c r="F4" s="10">
        <f t="shared" si="0"/>
        <v>1157.2</v>
      </c>
      <c r="G4" s="2">
        <f>G3</f>
        <v>40000</v>
      </c>
      <c r="H4" s="113">
        <f t="shared" si="1"/>
        <v>42080000</v>
      </c>
      <c r="I4" s="114">
        <f t="shared" si="2"/>
        <v>44184000</v>
      </c>
      <c r="J4" s="115">
        <f t="shared" si="3"/>
        <v>33664000</v>
      </c>
      <c r="K4" s="115">
        <f t="shared" si="4"/>
        <v>110500</v>
      </c>
      <c r="L4" s="114">
        <f t="shared" si="5"/>
        <v>3471600</v>
      </c>
      <c r="M4" s="11"/>
      <c r="N4" s="11"/>
    </row>
    <row r="5" spans="1:14" s="12" customFormat="1" ht="12.75" x14ac:dyDescent="0.2">
      <c r="A5" s="9">
        <v>4</v>
      </c>
      <c r="B5" s="9">
        <v>601</v>
      </c>
      <c r="C5" s="59">
        <v>6</v>
      </c>
      <c r="D5" s="2" t="s">
        <v>23</v>
      </c>
      <c r="E5" s="2">
        <v>1549</v>
      </c>
      <c r="F5" s="10">
        <f t="shared" si="0"/>
        <v>1703.9</v>
      </c>
      <c r="G5" s="2">
        <f>G4+150</f>
        <v>40150</v>
      </c>
      <c r="H5" s="113">
        <f t="shared" si="1"/>
        <v>62192350</v>
      </c>
      <c r="I5" s="114">
        <f t="shared" si="2"/>
        <v>65301968</v>
      </c>
      <c r="J5" s="115">
        <f t="shared" si="3"/>
        <v>49753880</v>
      </c>
      <c r="K5" s="115">
        <f t="shared" si="4"/>
        <v>163500</v>
      </c>
      <c r="L5" s="114">
        <f t="shared" si="5"/>
        <v>5111700</v>
      </c>
      <c r="M5" s="11"/>
      <c r="N5" s="11"/>
    </row>
    <row r="6" spans="1:14" s="12" customFormat="1" ht="12.75" x14ac:dyDescent="0.2">
      <c r="A6" s="9">
        <v>5</v>
      </c>
      <c r="B6" s="9">
        <v>602</v>
      </c>
      <c r="C6" s="59">
        <v>6</v>
      </c>
      <c r="D6" s="2" t="s">
        <v>31</v>
      </c>
      <c r="E6" s="2">
        <v>766</v>
      </c>
      <c r="F6" s="10">
        <f t="shared" si="0"/>
        <v>842.6</v>
      </c>
      <c r="G6" s="2">
        <f>G5</f>
        <v>40150</v>
      </c>
      <c r="H6" s="113">
        <f t="shared" si="1"/>
        <v>30754900</v>
      </c>
      <c r="I6" s="114">
        <f t="shared" si="2"/>
        <v>32292645</v>
      </c>
      <c r="J6" s="115">
        <f t="shared" si="3"/>
        <v>24603920</v>
      </c>
      <c r="K6" s="115">
        <f t="shared" si="4"/>
        <v>80500</v>
      </c>
      <c r="L6" s="114">
        <f t="shared" si="5"/>
        <v>2527800</v>
      </c>
      <c r="M6" s="13"/>
      <c r="N6" s="11"/>
    </row>
    <row r="7" spans="1:14" s="12" customFormat="1" ht="12.75" x14ac:dyDescent="0.2">
      <c r="A7" s="9">
        <v>6</v>
      </c>
      <c r="B7" s="9">
        <v>603</v>
      </c>
      <c r="C7" s="59">
        <v>6</v>
      </c>
      <c r="D7" s="2" t="s">
        <v>21</v>
      </c>
      <c r="E7" s="2">
        <v>1052</v>
      </c>
      <c r="F7" s="10">
        <f t="shared" si="0"/>
        <v>1157.2</v>
      </c>
      <c r="G7" s="2">
        <f>G6</f>
        <v>40150</v>
      </c>
      <c r="H7" s="113">
        <f t="shared" si="1"/>
        <v>42237800</v>
      </c>
      <c r="I7" s="114">
        <f t="shared" si="2"/>
        <v>44349690</v>
      </c>
      <c r="J7" s="115">
        <f t="shared" si="3"/>
        <v>33790240</v>
      </c>
      <c r="K7" s="115">
        <f t="shared" si="4"/>
        <v>111000</v>
      </c>
      <c r="L7" s="114">
        <f t="shared" si="5"/>
        <v>3471600</v>
      </c>
      <c r="M7" s="11"/>
      <c r="N7" s="11"/>
    </row>
    <row r="8" spans="1:14" s="12" customFormat="1" ht="12.75" x14ac:dyDescent="0.2">
      <c r="A8" s="9">
        <v>7</v>
      </c>
      <c r="B8" s="9">
        <v>701</v>
      </c>
      <c r="C8" s="59">
        <v>7</v>
      </c>
      <c r="D8" s="2" t="s">
        <v>23</v>
      </c>
      <c r="E8" s="2">
        <v>1561</v>
      </c>
      <c r="F8" s="10">
        <f t="shared" si="0"/>
        <v>1717.1000000000001</v>
      </c>
      <c r="G8" s="2">
        <f>G7+150</f>
        <v>40300</v>
      </c>
      <c r="H8" s="113">
        <f t="shared" si="1"/>
        <v>62908300</v>
      </c>
      <c r="I8" s="114">
        <f t="shared" si="2"/>
        <v>66053715</v>
      </c>
      <c r="J8" s="115">
        <f t="shared" si="3"/>
        <v>50326640</v>
      </c>
      <c r="K8" s="115">
        <f t="shared" si="4"/>
        <v>165000</v>
      </c>
      <c r="L8" s="114">
        <f t="shared" si="5"/>
        <v>5151300</v>
      </c>
      <c r="M8" s="11"/>
      <c r="N8" s="11"/>
    </row>
    <row r="9" spans="1:14" s="12" customFormat="1" ht="12.75" x14ac:dyDescent="0.2">
      <c r="A9" s="9">
        <v>8</v>
      </c>
      <c r="B9" s="9">
        <v>703</v>
      </c>
      <c r="C9" s="59">
        <v>7</v>
      </c>
      <c r="D9" s="2" t="s">
        <v>21</v>
      </c>
      <c r="E9" s="2">
        <v>1052</v>
      </c>
      <c r="F9" s="10">
        <f t="shared" si="0"/>
        <v>1157.2</v>
      </c>
      <c r="G9" s="2">
        <f>G8</f>
        <v>40300</v>
      </c>
      <c r="H9" s="113">
        <f t="shared" si="1"/>
        <v>42395600</v>
      </c>
      <c r="I9" s="114">
        <f t="shared" si="2"/>
        <v>44515380</v>
      </c>
      <c r="J9" s="115">
        <f t="shared" si="3"/>
        <v>33916480</v>
      </c>
      <c r="K9" s="115">
        <f t="shared" si="4"/>
        <v>111500</v>
      </c>
      <c r="L9" s="114">
        <f t="shared" si="5"/>
        <v>3471600</v>
      </c>
      <c r="M9" s="11"/>
      <c r="N9" s="11"/>
    </row>
    <row r="10" spans="1:14" s="12" customFormat="1" ht="12.75" x14ac:dyDescent="0.2">
      <c r="A10" s="9">
        <v>9</v>
      </c>
      <c r="B10" s="9">
        <v>801</v>
      </c>
      <c r="C10" s="59">
        <v>8</v>
      </c>
      <c r="D10" s="2" t="s">
        <v>23</v>
      </c>
      <c r="E10" s="2">
        <v>1549</v>
      </c>
      <c r="F10" s="10">
        <f t="shared" si="0"/>
        <v>1703.9</v>
      </c>
      <c r="G10" s="2">
        <f>G9+150</f>
        <v>40450</v>
      </c>
      <c r="H10" s="113">
        <f t="shared" si="1"/>
        <v>62657050</v>
      </c>
      <c r="I10" s="114">
        <f t="shared" si="2"/>
        <v>65789903</v>
      </c>
      <c r="J10" s="115">
        <f t="shared" si="3"/>
        <v>50125640</v>
      </c>
      <c r="K10" s="115">
        <f t="shared" si="4"/>
        <v>164500</v>
      </c>
      <c r="L10" s="114">
        <f t="shared" si="5"/>
        <v>5111700</v>
      </c>
      <c r="M10" s="11"/>
      <c r="N10" s="11"/>
    </row>
    <row r="11" spans="1:14" s="12" customFormat="1" ht="12.75" x14ac:dyDescent="0.2">
      <c r="A11" s="9">
        <v>10</v>
      </c>
      <c r="B11" s="9">
        <v>802</v>
      </c>
      <c r="C11" s="59">
        <v>8</v>
      </c>
      <c r="D11" s="2" t="s">
        <v>31</v>
      </c>
      <c r="E11" s="2">
        <v>766</v>
      </c>
      <c r="F11" s="10">
        <f t="shared" si="0"/>
        <v>842.6</v>
      </c>
      <c r="G11" s="2">
        <f>G10</f>
        <v>40450</v>
      </c>
      <c r="H11" s="113">
        <f t="shared" si="1"/>
        <v>30984700</v>
      </c>
      <c r="I11" s="114">
        <f t="shared" si="2"/>
        <v>32533935</v>
      </c>
      <c r="J11" s="115">
        <f t="shared" si="3"/>
        <v>24787760</v>
      </c>
      <c r="K11" s="115">
        <f t="shared" si="4"/>
        <v>81500</v>
      </c>
      <c r="L11" s="114">
        <f t="shared" si="5"/>
        <v>2527800</v>
      </c>
      <c r="M11" s="11"/>
      <c r="N11" s="11"/>
    </row>
    <row r="12" spans="1:14" s="12" customFormat="1" ht="12.75" x14ac:dyDescent="0.2">
      <c r="A12" s="9">
        <v>11</v>
      </c>
      <c r="B12" s="9">
        <v>803</v>
      </c>
      <c r="C12" s="59">
        <v>8</v>
      </c>
      <c r="D12" s="2" t="s">
        <v>21</v>
      </c>
      <c r="E12" s="2">
        <v>1052</v>
      </c>
      <c r="F12" s="10">
        <f t="shared" si="0"/>
        <v>1157.2</v>
      </c>
      <c r="G12" s="2">
        <f>G11</f>
        <v>40450</v>
      </c>
      <c r="H12" s="113">
        <f t="shared" si="1"/>
        <v>42553400</v>
      </c>
      <c r="I12" s="114">
        <f t="shared" si="2"/>
        <v>44681070</v>
      </c>
      <c r="J12" s="115">
        <f t="shared" si="3"/>
        <v>34042720</v>
      </c>
      <c r="K12" s="115">
        <f t="shared" si="4"/>
        <v>111500</v>
      </c>
      <c r="L12" s="114">
        <f t="shared" si="5"/>
        <v>3471600</v>
      </c>
      <c r="M12" s="11"/>
      <c r="N12" s="11"/>
    </row>
    <row r="13" spans="1:14" s="12" customFormat="1" ht="12.75" x14ac:dyDescent="0.2">
      <c r="A13" s="9">
        <v>12</v>
      </c>
      <c r="B13" s="9">
        <v>901</v>
      </c>
      <c r="C13" s="59">
        <v>9</v>
      </c>
      <c r="D13" s="2" t="s">
        <v>23</v>
      </c>
      <c r="E13" s="2">
        <v>1549</v>
      </c>
      <c r="F13" s="10">
        <f t="shared" si="0"/>
        <v>1703.9</v>
      </c>
      <c r="G13" s="2">
        <f>G12+150</f>
        <v>40600</v>
      </c>
      <c r="H13" s="113">
        <f t="shared" si="1"/>
        <v>62889400</v>
      </c>
      <c r="I13" s="114">
        <f t="shared" si="2"/>
        <v>66033870</v>
      </c>
      <c r="J13" s="115">
        <f t="shared" si="3"/>
        <v>50311520</v>
      </c>
      <c r="K13" s="115">
        <f t="shared" si="4"/>
        <v>165000</v>
      </c>
      <c r="L13" s="114">
        <f t="shared" si="5"/>
        <v>5111700</v>
      </c>
      <c r="M13" s="11"/>
      <c r="N13" s="11"/>
    </row>
    <row r="14" spans="1:14" s="12" customFormat="1" ht="12.75" x14ac:dyDescent="0.2">
      <c r="A14" s="9">
        <v>13</v>
      </c>
      <c r="B14" s="9">
        <v>902</v>
      </c>
      <c r="C14" s="59">
        <v>9</v>
      </c>
      <c r="D14" s="2" t="s">
        <v>31</v>
      </c>
      <c r="E14" s="2">
        <v>766</v>
      </c>
      <c r="F14" s="10">
        <f t="shared" si="0"/>
        <v>842.6</v>
      </c>
      <c r="G14" s="2">
        <f>G13</f>
        <v>40600</v>
      </c>
      <c r="H14" s="113">
        <f t="shared" si="1"/>
        <v>31099600</v>
      </c>
      <c r="I14" s="114">
        <f t="shared" si="2"/>
        <v>32654580</v>
      </c>
      <c r="J14" s="115">
        <f t="shared" si="3"/>
        <v>24879680</v>
      </c>
      <c r="K14" s="115">
        <f t="shared" si="4"/>
        <v>81500</v>
      </c>
      <c r="L14" s="114">
        <f t="shared" si="5"/>
        <v>2527800</v>
      </c>
      <c r="M14" s="11"/>
      <c r="N14" s="11"/>
    </row>
    <row r="15" spans="1:14" s="12" customFormat="1" ht="12.75" x14ac:dyDescent="0.2">
      <c r="A15" s="9">
        <v>14</v>
      </c>
      <c r="B15" s="9">
        <v>903</v>
      </c>
      <c r="C15" s="59">
        <v>9</v>
      </c>
      <c r="D15" s="2" t="s">
        <v>21</v>
      </c>
      <c r="E15" s="2">
        <v>1052</v>
      </c>
      <c r="F15" s="10">
        <f t="shared" si="0"/>
        <v>1157.2</v>
      </c>
      <c r="G15" s="2">
        <f>G14</f>
        <v>40600</v>
      </c>
      <c r="H15" s="113">
        <f t="shared" si="1"/>
        <v>42711200</v>
      </c>
      <c r="I15" s="114">
        <f t="shared" si="2"/>
        <v>44846760</v>
      </c>
      <c r="J15" s="115">
        <f t="shared" si="3"/>
        <v>34168960</v>
      </c>
      <c r="K15" s="115">
        <f t="shared" si="4"/>
        <v>112000</v>
      </c>
      <c r="L15" s="114">
        <f t="shared" si="5"/>
        <v>3471600</v>
      </c>
      <c r="M15" s="11"/>
      <c r="N15" s="11"/>
    </row>
    <row r="16" spans="1:14" s="12" customFormat="1" ht="12.75" x14ac:dyDescent="0.2">
      <c r="A16" s="9">
        <v>15</v>
      </c>
      <c r="B16" s="9">
        <v>1001</v>
      </c>
      <c r="C16" s="59">
        <v>10</v>
      </c>
      <c r="D16" s="2" t="s">
        <v>23</v>
      </c>
      <c r="E16" s="2">
        <v>1549</v>
      </c>
      <c r="F16" s="10">
        <f t="shared" si="0"/>
        <v>1703.9</v>
      </c>
      <c r="G16" s="2">
        <f>G15+150</f>
        <v>40750</v>
      </c>
      <c r="H16" s="113">
        <f t="shared" si="1"/>
        <v>63121750</v>
      </c>
      <c r="I16" s="114">
        <f t="shared" si="2"/>
        <v>66277838</v>
      </c>
      <c r="J16" s="115">
        <f t="shared" si="3"/>
        <v>50497400</v>
      </c>
      <c r="K16" s="115">
        <f t="shared" si="4"/>
        <v>165500</v>
      </c>
      <c r="L16" s="114">
        <f t="shared" si="5"/>
        <v>5111700</v>
      </c>
      <c r="M16" s="11"/>
      <c r="N16" s="11"/>
    </row>
    <row r="17" spans="1:14" s="12" customFormat="1" ht="12.75" x14ac:dyDescent="0.2">
      <c r="A17" s="9">
        <v>16</v>
      </c>
      <c r="B17" s="9">
        <v>1002</v>
      </c>
      <c r="C17" s="59">
        <v>10</v>
      </c>
      <c r="D17" s="2" t="s">
        <v>31</v>
      </c>
      <c r="E17" s="2">
        <v>766</v>
      </c>
      <c r="F17" s="10">
        <f t="shared" si="0"/>
        <v>842.6</v>
      </c>
      <c r="G17" s="2">
        <f>G16</f>
        <v>40750</v>
      </c>
      <c r="H17" s="113">
        <f t="shared" si="1"/>
        <v>31214500</v>
      </c>
      <c r="I17" s="114">
        <f t="shared" si="2"/>
        <v>32775225</v>
      </c>
      <c r="J17" s="115">
        <f t="shared" si="3"/>
        <v>24971600</v>
      </c>
      <c r="K17" s="115">
        <f t="shared" si="4"/>
        <v>82000</v>
      </c>
      <c r="L17" s="114">
        <f t="shared" si="5"/>
        <v>2527800</v>
      </c>
      <c r="M17" s="11"/>
      <c r="N17" s="11"/>
    </row>
    <row r="18" spans="1:14" s="12" customFormat="1" ht="12.75" x14ac:dyDescent="0.2">
      <c r="A18" s="9">
        <v>17</v>
      </c>
      <c r="B18" s="9">
        <v>1003</v>
      </c>
      <c r="C18" s="59">
        <v>10</v>
      </c>
      <c r="D18" s="2" t="s">
        <v>21</v>
      </c>
      <c r="E18" s="2">
        <v>1052</v>
      </c>
      <c r="F18" s="10">
        <f t="shared" si="0"/>
        <v>1157.2</v>
      </c>
      <c r="G18" s="2">
        <f>G17</f>
        <v>40750</v>
      </c>
      <c r="H18" s="113">
        <f t="shared" si="1"/>
        <v>42869000</v>
      </c>
      <c r="I18" s="114">
        <f t="shared" si="2"/>
        <v>45012450</v>
      </c>
      <c r="J18" s="115">
        <f t="shared" si="3"/>
        <v>34295200</v>
      </c>
      <c r="K18" s="115">
        <f t="shared" si="4"/>
        <v>112500</v>
      </c>
      <c r="L18" s="114">
        <f t="shared" si="5"/>
        <v>3471600</v>
      </c>
      <c r="M18" s="11"/>
      <c r="N18" s="11"/>
    </row>
    <row r="19" spans="1:14" s="12" customFormat="1" ht="12.75" x14ac:dyDescent="0.2">
      <c r="A19" s="9">
        <v>18</v>
      </c>
      <c r="B19" s="9">
        <v>1101</v>
      </c>
      <c r="C19" s="59">
        <v>11</v>
      </c>
      <c r="D19" s="2" t="s">
        <v>23</v>
      </c>
      <c r="E19" s="2">
        <v>1549</v>
      </c>
      <c r="F19" s="10">
        <f t="shared" si="0"/>
        <v>1703.9</v>
      </c>
      <c r="G19" s="2">
        <f>G18+150</f>
        <v>40900</v>
      </c>
      <c r="H19" s="113">
        <f t="shared" si="1"/>
        <v>63354100</v>
      </c>
      <c r="I19" s="114">
        <f t="shared" si="2"/>
        <v>66521805</v>
      </c>
      <c r="J19" s="115">
        <f t="shared" si="3"/>
        <v>50683280</v>
      </c>
      <c r="K19" s="115">
        <f t="shared" si="4"/>
        <v>166500</v>
      </c>
      <c r="L19" s="114">
        <f t="shared" si="5"/>
        <v>5111700</v>
      </c>
      <c r="M19" s="11"/>
      <c r="N19" s="11"/>
    </row>
    <row r="20" spans="1:14" s="12" customFormat="1" ht="12.75" x14ac:dyDescent="0.2">
      <c r="A20" s="9">
        <v>19</v>
      </c>
      <c r="B20" s="9">
        <v>1102</v>
      </c>
      <c r="C20" s="59">
        <v>11</v>
      </c>
      <c r="D20" s="2" t="s">
        <v>31</v>
      </c>
      <c r="E20" s="2">
        <v>766</v>
      </c>
      <c r="F20" s="10">
        <f t="shared" si="0"/>
        <v>842.6</v>
      </c>
      <c r="G20" s="2">
        <f>G19</f>
        <v>40900</v>
      </c>
      <c r="H20" s="113">
        <f t="shared" si="1"/>
        <v>31329400</v>
      </c>
      <c r="I20" s="114">
        <f t="shared" si="2"/>
        <v>32895870</v>
      </c>
      <c r="J20" s="115">
        <f t="shared" si="3"/>
        <v>25063520</v>
      </c>
      <c r="K20" s="115">
        <f t="shared" si="4"/>
        <v>82000</v>
      </c>
      <c r="L20" s="114">
        <f t="shared" si="5"/>
        <v>2527800</v>
      </c>
      <c r="M20" s="11"/>
      <c r="N20" s="11"/>
    </row>
    <row r="21" spans="1:14" s="12" customFormat="1" ht="12.75" x14ac:dyDescent="0.2">
      <c r="A21" s="9">
        <v>20</v>
      </c>
      <c r="B21" s="9">
        <v>1103</v>
      </c>
      <c r="C21" s="59">
        <v>11</v>
      </c>
      <c r="D21" s="2" t="s">
        <v>21</v>
      </c>
      <c r="E21" s="2">
        <v>1052</v>
      </c>
      <c r="F21" s="10">
        <f t="shared" si="0"/>
        <v>1157.2</v>
      </c>
      <c r="G21" s="2">
        <f>G20</f>
        <v>40900</v>
      </c>
      <c r="H21" s="113">
        <f t="shared" si="1"/>
        <v>43026800</v>
      </c>
      <c r="I21" s="114">
        <f t="shared" si="2"/>
        <v>45178140</v>
      </c>
      <c r="J21" s="115">
        <f t="shared" si="3"/>
        <v>34421440</v>
      </c>
      <c r="K21" s="115">
        <f t="shared" si="4"/>
        <v>113000</v>
      </c>
      <c r="L21" s="114">
        <f t="shared" si="5"/>
        <v>3471600</v>
      </c>
      <c r="M21" s="11"/>
      <c r="N21" s="11"/>
    </row>
    <row r="22" spans="1:14" s="12" customFormat="1" ht="12.75" x14ac:dyDescent="0.2">
      <c r="A22" s="9">
        <v>21</v>
      </c>
      <c r="B22" s="9">
        <v>1201</v>
      </c>
      <c r="C22" s="59">
        <v>12</v>
      </c>
      <c r="D22" s="2" t="s">
        <v>23</v>
      </c>
      <c r="E22" s="2">
        <v>1642</v>
      </c>
      <c r="F22" s="10">
        <f t="shared" si="0"/>
        <v>1806.2</v>
      </c>
      <c r="G22" s="2">
        <f>G21+150</f>
        <v>41050</v>
      </c>
      <c r="H22" s="113">
        <f t="shared" si="1"/>
        <v>67404100</v>
      </c>
      <c r="I22" s="114">
        <f t="shared" si="2"/>
        <v>70774305</v>
      </c>
      <c r="J22" s="115">
        <f t="shared" si="3"/>
        <v>53923280</v>
      </c>
      <c r="K22" s="115">
        <f t="shared" si="4"/>
        <v>177000</v>
      </c>
      <c r="L22" s="114">
        <f t="shared" si="5"/>
        <v>5418600</v>
      </c>
      <c r="M22" s="11"/>
      <c r="N22" s="11"/>
    </row>
    <row r="23" spans="1:14" s="12" customFormat="1" ht="12.75" x14ac:dyDescent="0.2">
      <c r="A23" s="9">
        <v>22</v>
      </c>
      <c r="B23" s="9">
        <v>1202</v>
      </c>
      <c r="C23" s="59">
        <v>12</v>
      </c>
      <c r="D23" s="2" t="s">
        <v>31</v>
      </c>
      <c r="E23" s="2">
        <v>766</v>
      </c>
      <c r="F23" s="10">
        <f t="shared" si="0"/>
        <v>842.6</v>
      </c>
      <c r="G23" s="2">
        <f>G22</f>
        <v>41050</v>
      </c>
      <c r="H23" s="113">
        <f t="shared" si="1"/>
        <v>31444300</v>
      </c>
      <c r="I23" s="114">
        <f t="shared" si="2"/>
        <v>33016515</v>
      </c>
      <c r="J23" s="115">
        <f t="shared" si="3"/>
        <v>25155440</v>
      </c>
      <c r="K23" s="115">
        <f t="shared" si="4"/>
        <v>82500</v>
      </c>
      <c r="L23" s="114">
        <f t="shared" si="5"/>
        <v>2527800</v>
      </c>
      <c r="M23" s="11"/>
      <c r="N23" s="11"/>
    </row>
    <row r="24" spans="1:14" s="12" customFormat="1" ht="12.75" x14ac:dyDescent="0.2">
      <c r="A24" s="9">
        <v>23</v>
      </c>
      <c r="B24" s="9">
        <v>1203</v>
      </c>
      <c r="C24" s="59">
        <v>12</v>
      </c>
      <c r="D24" s="2" t="s">
        <v>21</v>
      </c>
      <c r="E24" s="2">
        <v>1103</v>
      </c>
      <c r="F24" s="10">
        <f t="shared" si="0"/>
        <v>1213.3000000000002</v>
      </c>
      <c r="G24" s="2">
        <f>G23</f>
        <v>41050</v>
      </c>
      <c r="H24" s="113">
        <f t="shared" si="1"/>
        <v>45278150</v>
      </c>
      <c r="I24" s="114">
        <f t="shared" si="2"/>
        <v>47542058</v>
      </c>
      <c r="J24" s="115">
        <f t="shared" si="3"/>
        <v>36222520</v>
      </c>
      <c r="K24" s="115">
        <f t="shared" si="4"/>
        <v>119000</v>
      </c>
      <c r="L24" s="114">
        <f t="shared" si="5"/>
        <v>3639900.0000000005</v>
      </c>
      <c r="M24" s="11"/>
      <c r="N24" s="11"/>
    </row>
    <row r="25" spans="1:14" s="12" customFormat="1" ht="12.75" x14ac:dyDescent="0.2">
      <c r="A25" s="9">
        <v>24</v>
      </c>
      <c r="B25" s="9">
        <v>1301</v>
      </c>
      <c r="C25" s="59">
        <v>13</v>
      </c>
      <c r="D25" s="2" t="s">
        <v>23</v>
      </c>
      <c r="E25" s="2">
        <v>1642</v>
      </c>
      <c r="F25" s="10">
        <f t="shared" si="0"/>
        <v>1806.2</v>
      </c>
      <c r="G25" s="2">
        <f>G24+150</f>
        <v>41200</v>
      </c>
      <c r="H25" s="113">
        <f t="shared" si="1"/>
        <v>67650400</v>
      </c>
      <c r="I25" s="114">
        <f t="shared" si="2"/>
        <v>71032920</v>
      </c>
      <c r="J25" s="115">
        <f t="shared" si="3"/>
        <v>54120320</v>
      </c>
      <c r="K25" s="115">
        <f t="shared" si="4"/>
        <v>177500</v>
      </c>
      <c r="L25" s="114">
        <f t="shared" si="5"/>
        <v>5418600</v>
      </c>
      <c r="M25" s="11"/>
      <c r="N25" s="11"/>
    </row>
    <row r="26" spans="1:14" s="12" customFormat="1" ht="12.75" x14ac:dyDescent="0.2">
      <c r="A26" s="9">
        <v>25</v>
      </c>
      <c r="B26" s="9">
        <v>1302</v>
      </c>
      <c r="C26" s="59">
        <v>13</v>
      </c>
      <c r="D26" s="2" t="s">
        <v>31</v>
      </c>
      <c r="E26" s="2">
        <v>766</v>
      </c>
      <c r="F26" s="10">
        <f t="shared" si="0"/>
        <v>842.6</v>
      </c>
      <c r="G26" s="2">
        <f>G25</f>
        <v>41200</v>
      </c>
      <c r="H26" s="113">
        <f t="shared" si="1"/>
        <v>31559200</v>
      </c>
      <c r="I26" s="114">
        <f t="shared" si="2"/>
        <v>33137160</v>
      </c>
      <c r="J26" s="115">
        <f t="shared" si="3"/>
        <v>25247360</v>
      </c>
      <c r="K26" s="115">
        <f t="shared" si="4"/>
        <v>83000</v>
      </c>
      <c r="L26" s="114">
        <f t="shared" si="5"/>
        <v>2527800</v>
      </c>
      <c r="M26" s="11"/>
      <c r="N26" s="11"/>
    </row>
    <row r="27" spans="1:14" s="12" customFormat="1" ht="12.75" x14ac:dyDescent="0.2">
      <c r="A27" s="9">
        <v>26</v>
      </c>
      <c r="B27" s="9">
        <v>1303</v>
      </c>
      <c r="C27" s="59">
        <v>13</v>
      </c>
      <c r="D27" s="2" t="s">
        <v>21</v>
      </c>
      <c r="E27" s="2">
        <v>1103</v>
      </c>
      <c r="F27" s="10">
        <f t="shared" si="0"/>
        <v>1213.3000000000002</v>
      </c>
      <c r="G27" s="2">
        <f>G26</f>
        <v>41200</v>
      </c>
      <c r="H27" s="113">
        <f t="shared" si="1"/>
        <v>45443600</v>
      </c>
      <c r="I27" s="114">
        <f t="shared" si="2"/>
        <v>47715780</v>
      </c>
      <c r="J27" s="115">
        <f t="shared" si="3"/>
        <v>36354880</v>
      </c>
      <c r="K27" s="115">
        <f t="shared" si="4"/>
        <v>119500</v>
      </c>
      <c r="L27" s="114">
        <f t="shared" si="5"/>
        <v>3639900.0000000005</v>
      </c>
      <c r="M27" s="11"/>
      <c r="N27" s="11"/>
    </row>
    <row r="28" spans="1:14" s="12" customFormat="1" ht="12.75" x14ac:dyDescent="0.2">
      <c r="A28" s="9">
        <v>27</v>
      </c>
      <c r="B28" s="9">
        <v>1401</v>
      </c>
      <c r="C28" s="59">
        <v>14</v>
      </c>
      <c r="D28" s="2" t="s">
        <v>23</v>
      </c>
      <c r="E28" s="2">
        <v>1642</v>
      </c>
      <c r="F28" s="10">
        <f t="shared" si="0"/>
        <v>1806.2</v>
      </c>
      <c r="G28" s="2">
        <f>G27+150</f>
        <v>41350</v>
      </c>
      <c r="H28" s="113">
        <f t="shared" si="1"/>
        <v>67896700</v>
      </c>
      <c r="I28" s="114">
        <f t="shared" si="2"/>
        <v>71291535</v>
      </c>
      <c r="J28" s="115">
        <f t="shared" si="3"/>
        <v>54317360</v>
      </c>
      <c r="K28" s="115">
        <f t="shared" si="4"/>
        <v>178000</v>
      </c>
      <c r="L28" s="114">
        <f t="shared" si="5"/>
        <v>5418600</v>
      </c>
      <c r="M28" s="11"/>
      <c r="N28" s="11"/>
    </row>
    <row r="29" spans="1:14" s="12" customFormat="1" ht="12.75" x14ac:dyDescent="0.2">
      <c r="A29" s="9">
        <v>28</v>
      </c>
      <c r="B29" s="9">
        <v>1403</v>
      </c>
      <c r="C29" s="59">
        <v>14</v>
      </c>
      <c r="D29" s="2" t="s">
        <v>21</v>
      </c>
      <c r="E29" s="2">
        <v>1103</v>
      </c>
      <c r="F29" s="10">
        <f t="shared" si="0"/>
        <v>1213.3000000000002</v>
      </c>
      <c r="G29" s="2">
        <f>G28</f>
        <v>41350</v>
      </c>
      <c r="H29" s="113">
        <f t="shared" si="1"/>
        <v>45609050</v>
      </c>
      <c r="I29" s="114">
        <f t="shared" si="2"/>
        <v>47889503</v>
      </c>
      <c r="J29" s="115">
        <f t="shared" si="3"/>
        <v>36487240</v>
      </c>
      <c r="K29" s="115">
        <f t="shared" si="4"/>
        <v>119500</v>
      </c>
      <c r="L29" s="114">
        <f t="shared" si="5"/>
        <v>3639900.0000000005</v>
      </c>
      <c r="M29" s="11"/>
      <c r="N29" s="11"/>
    </row>
    <row r="30" spans="1:14" s="12" customFormat="1" ht="12.75" x14ac:dyDescent="0.2">
      <c r="A30" s="9">
        <v>29</v>
      </c>
      <c r="B30" s="9">
        <v>1501</v>
      </c>
      <c r="C30" s="59">
        <v>15</v>
      </c>
      <c r="D30" s="2" t="s">
        <v>23</v>
      </c>
      <c r="E30" s="2">
        <v>1642</v>
      </c>
      <c r="F30" s="10">
        <f t="shared" si="0"/>
        <v>1806.2</v>
      </c>
      <c r="G30" s="2">
        <f>G29+150</f>
        <v>41500</v>
      </c>
      <c r="H30" s="113">
        <f t="shared" si="1"/>
        <v>68143000</v>
      </c>
      <c r="I30" s="114">
        <f t="shared" si="2"/>
        <v>71550150</v>
      </c>
      <c r="J30" s="115">
        <f t="shared" si="3"/>
        <v>54514400</v>
      </c>
      <c r="K30" s="115">
        <f t="shared" si="4"/>
        <v>179000</v>
      </c>
      <c r="L30" s="114">
        <f t="shared" si="5"/>
        <v>5418600</v>
      </c>
      <c r="M30" s="11"/>
      <c r="N30" s="11"/>
    </row>
    <row r="31" spans="1:14" s="12" customFormat="1" ht="12.75" x14ac:dyDescent="0.2">
      <c r="A31" s="9">
        <v>30</v>
      </c>
      <c r="B31" s="9">
        <v>1502</v>
      </c>
      <c r="C31" s="59">
        <v>15</v>
      </c>
      <c r="D31" s="2" t="s">
        <v>31</v>
      </c>
      <c r="E31" s="2">
        <v>766</v>
      </c>
      <c r="F31" s="10">
        <f t="shared" si="0"/>
        <v>842.6</v>
      </c>
      <c r="G31" s="2">
        <f>G30</f>
        <v>41500</v>
      </c>
      <c r="H31" s="113">
        <f t="shared" si="1"/>
        <v>31789000</v>
      </c>
      <c r="I31" s="114">
        <f t="shared" si="2"/>
        <v>33378450</v>
      </c>
      <c r="J31" s="115">
        <f t="shared" si="3"/>
        <v>25431200</v>
      </c>
      <c r="K31" s="115">
        <f t="shared" si="4"/>
        <v>83500</v>
      </c>
      <c r="L31" s="114">
        <f t="shared" si="5"/>
        <v>2527800</v>
      </c>
      <c r="M31" s="11"/>
      <c r="N31" s="11"/>
    </row>
    <row r="32" spans="1:14" s="12" customFormat="1" ht="12.75" x14ac:dyDescent="0.2">
      <c r="A32" s="9">
        <v>31</v>
      </c>
      <c r="B32" s="9">
        <v>1503</v>
      </c>
      <c r="C32" s="59">
        <v>15</v>
      </c>
      <c r="D32" s="2" t="s">
        <v>21</v>
      </c>
      <c r="E32" s="2">
        <v>1103</v>
      </c>
      <c r="F32" s="10">
        <f t="shared" si="0"/>
        <v>1213.3000000000002</v>
      </c>
      <c r="G32" s="2">
        <f>G31</f>
        <v>41500</v>
      </c>
      <c r="H32" s="113">
        <f t="shared" si="1"/>
        <v>45774500</v>
      </c>
      <c r="I32" s="114">
        <f t="shared" si="2"/>
        <v>48063225</v>
      </c>
      <c r="J32" s="115">
        <f t="shared" si="3"/>
        <v>36619600</v>
      </c>
      <c r="K32" s="115">
        <f t="shared" si="4"/>
        <v>120000</v>
      </c>
      <c r="L32" s="114">
        <f t="shared" si="5"/>
        <v>3639900.0000000005</v>
      </c>
      <c r="M32" s="11"/>
      <c r="N32" s="11"/>
    </row>
    <row r="33" spans="1:14" s="12" customFormat="1" ht="12.75" x14ac:dyDescent="0.2">
      <c r="A33" s="9">
        <v>32</v>
      </c>
      <c r="B33" s="9">
        <v>1601</v>
      </c>
      <c r="C33" s="59">
        <v>16</v>
      </c>
      <c r="D33" s="2" t="s">
        <v>23</v>
      </c>
      <c r="E33" s="2">
        <v>1642</v>
      </c>
      <c r="F33" s="10">
        <f t="shared" si="0"/>
        <v>1806.2</v>
      </c>
      <c r="G33" s="2">
        <f>G32+150</f>
        <v>41650</v>
      </c>
      <c r="H33" s="113">
        <f t="shared" si="1"/>
        <v>68389300</v>
      </c>
      <c r="I33" s="114">
        <f t="shared" si="2"/>
        <v>71808765</v>
      </c>
      <c r="J33" s="115">
        <f t="shared" si="3"/>
        <v>54711440</v>
      </c>
      <c r="K33" s="115">
        <f t="shared" si="4"/>
        <v>179500</v>
      </c>
      <c r="L33" s="114">
        <f t="shared" si="5"/>
        <v>5418600</v>
      </c>
      <c r="M33" s="11"/>
      <c r="N33" s="11"/>
    </row>
    <row r="34" spans="1:14" s="12" customFormat="1" ht="12.75" x14ac:dyDescent="0.2">
      <c r="A34" s="9">
        <v>33</v>
      </c>
      <c r="B34" s="9">
        <v>1602</v>
      </c>
      <c r="C34" s="59">
        <v>16</v>
      </c>
      <c r="D34" s="2" t="s">
        <v>31</v>
      </c>
      <c r="E34" s="2">
        <v>766</v>
      </c>
      <c r="F34" s="10">
        <f t="shared" si="0"/>
        <v>842.6</v>
      </c>
      <c r="G34" s="2">
        <f>G33</f>
        <v>41650</v>
      </c>
      <c r="H34" s="113">
        <f t="shared" si="1"/>
        <v>31903900</v>
      </c>
      <c r="I34" s="114">
        <f t="shared" si="2"/>
        <v>33499095</v>
      </c>
      <c r="J34" s="115">
        <f t="shared" si="3"/>
        <v>25523120</v>
      </c>
      <c r="K34" s="115">
        <f t="shared" si="4"/>
        <v>83500</v>
      </c>
      <c r="L34" s="114">
        <f t="shared" si="5"/>
        <v>2527800</v>
      </c>
      <c r="M34" s="11"/>
      <c r="N34" s="11"/>
    </row>
    <row r="35" spans="1:14" s="12" customFormat="1" ht="12.75" x14ac:dyDescent="0.2">
      <c r="A35" s="9">
        <v>34</v>
      </c>
      <c r="B35" s="9">
        <v>1603</v>
      </c>
      <c r="C35" s="59">
        <v>16</v>
      </c>
      <c r="D35" s="2" t="s">
        <v>21</v>
      </c>
      <c r="E35" s="2">
        <v>1103</v>
      </c>
      <c r="F35" s="10">
        <f t="shared" si="0"/>
        <v>1213.3000000000002</v>
      </c>
      <c r="G35" s="2">
        <f>G34</f>
        <v>41650</v>
      </c>
      <c r="H35" s="113">
        <f t="shared" si="1"/>
        <v>45939950</v>
      </c>
      <c r="I35" s="114">
        <f t="shared" si="2"/>
        <v>48236948</v>
      </c>
      <c r="J35" s="115">
        <f t="shared" si="3"/>
        <v>36751960</v>
      </c>
      <c r="K35" s="115">
        <f t="shared" si="4"/>
        <v>120500</v>
      </c>
      <c r="L35" s="114">
        <f t="shared" si="5"/>
        <v>3639900.0000000005</v>
      </c>
      <c r="M35" s="11"/>
      <c r="N35" s="11"/>
    </row>
    <row r="36" spans="1:14" s="12" customFormat="1" ht="12.75" x14ac:dyDescent="0.2">
      <c r="A36" s="9">
        <v>35</v>
      </c>
      <c r="B36" s="9">
        <v>1701</v>
      </c>
      <c r="C36" s="59">
        <v>17</v>
      </c>
      <c r="D36" s="2" t="s">
        <v>23</v>
      </c>
      <c r="E36" s="2">
        <v>1642</v>
      </c>
      <c r="F36" s="10">
        <f t="shared" si="0"/>
        <v>1806.2</v>
      </c>
      <c r="G36" s="2">
        <f>G35+150</f>
        <v>41800</v>
      </c>
      <c r="H36" s="113">
        <f t="shared" si="1"/>
        <v>68635600</v>
      </c>
      <c r="I36" s="114">
        <f t="shared" si="2"/>
        <v>72067380</v>
      </c>
      <c r="J36" s="115">
        <f t="shared" si="3"/>
        <v>54908480</v>
      </c>
      <c r="K36" s="115">
        <f t="shared" si="4"/>
        <v>180000</v>
      </c>
      <c r="L36" s="114">
        <f t="shared" si="5"/>
        <v>5418600</v>
      </c>
      <c r="M36" s="11"/>
      <c r="N36" s="11"/>
    </row>
    <row r="37" spans="1:14" s="12" customFormat="1" ht="12.75" x14ac:dyDescent="0.2">
      <c r="A37" s="9">
        <v>36</v>
      </c>
      <c r="B37" s="9">
        <v>1702</v>
      </c>
      <c r="C37" s="59">
        <v>17</v>
      </c>
      <c r="D37" s="2" t="s">
        <v>31</v>
      </c>
      <c r="E37" s="2">
        <v>766</v>
      </c>
      <c r="F37" s="10">
        <f t="shared" si="0"/>
        <v>842.6</v>
      </c>
      <c r="G37" s="2">
        <f>G36</f>
        <v>41800</v>
      </c>
      <c r="H37" s="113">
        <f t="shared" si="1"/>
        <v>32018800</v>
      </c>
      <c r="I37" s="114">
        <f t="shared" si="2"/>
        <v>33619740</v>
      </c>
      <c r="J37" s="115">
        <f t="shared" si="3"/>
        <v>25615040</v>
      </c>
      <c r="K37" s="115">
        <f t="shared" si="4"/>
        <v>84000</v>
      </c>
      <c r="L37" s="114">
        <f t="shared" si="5"/>
        <v>2527800</v>
      </c>
      <c r="M37" s="11"/>
      <c r="N37" s="11"/>
    </row>
    <row r="38" spans="1:14" s="12" customFormat="1" ht="12.75" x14ac:dyDescent="0.2">
      <c r="A38" s="9">
        <v>37</v>
      </c>
      <c r="B38" s="9">
        <v>1703</v>
      </c>
      <c r="C38" s="59">
        <v>17</v>
      </c>
      <c r="D38" s="2" t="s">
        <v>21</v>
      </c>
      <c r="E38" s="2">
        <v>1103</v>
      </c>
      <c r="F38" s="10">
        <f t="shared" si="0"/>
        <v>1213.3000000000002</v>
      </c>
      <c r="G38" s="2">
        <f>G37</f>
        <v>41800</v>
      </c>
      <c r="H38" s="113">
        <f t="shared" si="1"/>
        <v>46105400</v>
      </c>
      <c r="I38" s="114">
        <f t="shared" si="2"/>
        <v>48410670</v>
      </c>
      <c r="J38" s="115">
        <f t="shared" si="3"/>
        <v>36884320</v>
      </c>
      <c r="K38" s="115">
        <f t="shared" si="4"/>
        <v>121000</v>
      </c>
      <c r="L38" s="114">
        <f t="shared" si="5"/>
        <v>3639900.0000000005</v>
      </c>
      <c r="M38" s="11"/>
      <c r="N38" s="11"/>
    </row>
    <row r="39" spans="1:14" s="12" customFormat="1" ht="12.75" x14ac:dyDescent="0.2">
      <c r="A39" s="9">
        <v>38</v>
      </c>
      <c r="B39" s="9">
        <v>1801</v>
      </c>
      <c r="C39" s="59">
        <v>18</v>
      </c>
      <c r="D39" s="2" t="s">
        <v>23</v>
      </c>
      <c r="E39" s="2">
        <v>1642</v>
      </c>
      <c r="F39" s="10">
        <f t="shared" si="0"/>
        <v>1806.2</v>
      </c>
      <c r="G39" s="2">
        <f>G38+150</f>
        <v>41950</v>
      </c>
      <c r="H39" s="113">
        <f t="shared" si="1"/>
        <v>68881900</v>
      </c>
      <c r="I39" s="114">
        <f t="shared" si="2"/>
        <v>72325995</v>
      </c>
      <c r="J39" s="115">
        <f t="shared" si="3"/>
        <v>55105520</v>
      </c>
      <c r="K39" s="115">
        <f t="shared" si="4"/>
        <v>181000</v>
      </c>
      <c r="L39" s="114">
        <f t="shared" si="5"/>
        <v>5418600</v>
      </c>
      <c r="M39" s="11"/>
      <c r="N39" s="11"/>
    </row>
    <row r="40" spans="1:14" s="12" customFormat="1" ht="12.75" x14ac:dyDescent="0.2">
      <c r="A40" s="9">
        <v>39</v>
      </c>
      <c r="B40" s="9">
        <v>1802</v>
      </c>
      <c r="C40" s="59">
        <v>18</v>
      </c>
      <c r="D40" s="2" t="s">
        <v>31</v>
      </c>
      <c r="E40" s="2">
        <v>766</v>
      </c>
      <c r="F40" s="10">
        <f t="shared" si="0"/>
        <v>842.6</v>
      </c>
      <c r="G40" s="2">
        <f>G39</f>
        <v>41950</v>
      </c>
      <c r="H40" s="113">
        <f t="shared" si="1"/>
        <v>32133700</v>
      </c>
      <c r="I40" s="114">
        <f t="shared" si="2"/>
        <v>33740385</v>
      </c>
      <c r="J40" s="115">
        <f t="shared" si="3"/>
        <v>25706960</v>
      </c>
      <c r="K40" s="115">
        <f t="shared" si="4"/>
        <v>84500</v>
      </c>
      <c r="L40" s="114">
        <f t="shared" si="5"/>
        <v>2527800</v>
      </c>
      <c r="M40" s="11"/>
      <c r="N40" s="11"/>
    </row>
    <row r="41" spans="1:14" s="12" customFormat="1" ht="12.75" x14ac:dyDescent="0.2">
      <c r="A41" s="9">
        <v>40</v>
      </c>
      <c r="B41" s="9">
        <v>1803</v>
      </c>
      <c r="C41" s="59">
        <v>18</v>
      </c>
      <c r="D41" s="2" t="s">
        <v>21</v>
      </c>
      <c r="E41" s="2">
        <v>1103</v>
      </c>
      <c r="F41" s="10">
        <f t="shared" si="0"/>
        <v>1213.3000000000002</v>
      </c>
      <c r="G41" s="2">
        <f>G40</f>
        <v>41950</v>
      </c>
      <c r="H41" s="113">
        <f t="shared" si="1"/>
        <v>46270850</v>
      </c>
      <c r="I41" s="114">
        <f t="shared" si="2"/>
        <v>48584393</v>
      </c>
      <c r="J41" s="115">
        <f t="shared" si="3"/>
        <v>37016680</v>
      </c>
      <c r="K41" s="115">
        <f t="shared" si="4"/>
        <v>121500</v>
      </c>
      <c r="L41" s="114">
        <f t="shared" si="5"/>
        <v>3639900.0000000005</v>
      </c>
      <c r="M41" s="11"/>
      <c r="N41" s="11"/>
    </row>
    <row r="42" spans="1:14" s="12" customFormat="1" ht="12.75" x14ac:dyDescent="0.2">
      <c r="A42" s="9">
        <v>41</v>
      </c>
      <c r="B42" s="9">
        <v>1901</v>
      </c>
      <c r="C42" s="59">
        <v>19</v>
      </c>
      <c r="D42" s="2" t="s">
        <v>23</v>
      </c>
      <c r="E42" s="2">
        <v>1642</v>
      </c>
      <c r="F42" s="10">
        <f t="shared" si="0"/>
        <v>1806.2</v>
      </c>
      <c r="G42" s="2">
        <f>G41+150</f>
        <v>42100</v>
      </c>
      <c r="H42" s="113">
        <f t="shared" si="1"/>
        <v>69128200</v>
      </c>
      <c r="I42" s="114">
        <f t="shared" si="2"/>
        <v>72584610</v>
      </c>
      <c r="J42" s="115">
        <f t="shared" si="3"/>
        <v>55302560</v>
      </c>
      <c r="K42" s="115">
        <f t="shared" si="4"/>
        <v>181500</v>
      </c>
      <c r="L42" s="114">
        <f t="shared" si="5"/>
        <v>5418600</v>
      </c>
      <c r="M42" s="11"/>
      <c r="N42" s="11"/>
    </row>
    <row r="43" spans="1:14" s="12" customFormat="1" ht="12.75" x14ac:dyDescent="0.2">
      <c r="A43" s="9">
        <v>42</v>
      </c>
      <c r="B43" s="9">
        <v>1902</v>
      </c>
      <c r="C43" s="59">
        <v>19</v>
      </c>
      <c r="D43" s="2" t="s">
        <v>31</v>
      </c>
      <c r="E43" s="2">
        <v>766</v>
      </c>
      <c r="F43" s="10">
        <f>E43*1.1</f>
        <v>842.6</v>
      </c>
      <c r="G43" s="2">
        <f>G42</f>
        <v>42100</v>
      </c>
      <c r="H43" s="113">
        <f t="shared" si="1"/>
        <v>32248600</v>
      </c>
      <c r="I43" s="114">
        <f t="shared" si="2"/>
        <v>33861030</v>
      </c>
      <c r="J43" s="115">
        <f t="shared" si="3"/>
        <v>25798880</v>
      </c>
      <c r="K43" s="115">
        <f t="shared" si="4"/>
        <v>84500</v>
      </c>
      <c r="L43" s="114">
        <f t="shared" si="5"/>
        <v>2527800</v>
      </c>
      <c r="M43" s="11"/>
      <c r="N43" s="11"/>
    </row>
    <row r="44" spans="1:14" s="12" customFormat="1" ht="12.75" x14ac:dyDescent="0.2">
      <c r="A44" s="9">
        <v>43</v>
      </c>
      <c r="B44" s="9">
        <v>1903</v>
      </c>
      <c r="C44" s="59">
        <v>19</v>
      </c>
      <c r="D44" s="2" t="s">
        <v>21</v>
      </c>
      <c r="E44" s="2">
        <v>1103</v>
      </c>
      <c r="F44" s="10">
        <f>E44*1.1</f>
        <v>1213.3000000000002</v>
      </c>
      <c r="G44" s="2">
        <f>G43</f>
        <v>42100</v>
      </c>
      <c r="H44" s="113">
        <f t="shared" si="1"/>
        <v>46436300</v>
      </c>
      <c r="I44" s="114">
        <f t="shared" si="2"/>
        <v>48758115</v>
      </c>
      <c r="J44" s="115">
        <f t="shared" si="3"/>
        <v>37149040</v>
      </c>
      <c r="K44" s="115">
        <f t="shared" si="4"/>
        <v>122000</v>
      </c>
      <c r="L44" s="114">
        <f t="shared" si="5"/>
        <v>3639900.0000000005</v>
      </c>
      <c r="M44" s="11"/>
      <c r="N44" s="11"/>
    </row>
    <row r="45" spans="1:14" s="12" customFormat="1" ht="12.75" x14ac:dyDescent="0.2">
      <c r="A45" s="9">
        <v>44</v>
      </c>
      <c r="B45" s="9">
        <v>2001</v>
      </c>
      <c r="C45" s="59">
        <v>20</v>
      </c>
      <c r="D45" s="2" t="s">
        <v>23</v>
      </c>
      <c r="E45" s="2">
        <v>1642</v>
      </c>
      <c r="F45" s="10">
        <f>E45*1.1</f>
        <v>1806.2</v>
      </c>
      <c r="G45" s="2">
        <f>G44+150</f>
        <v>42250</v>
      </c>
      <c r="H45" s="113">
        <f t="shared" si="1"/>
        <v>69374500</v>
      </c>
      <c r="I45" s="114">
        <f t="shared" si="2"/>
        <v>72843225</v>
      </c>
      <c r="J45" s="115">
        <f t="shared" si="3"/>
        <v>55499600</v>
      </c>
      <c r="K45" s="115">
        <f t="shared" si="4"/>
        <v>182000</v>
      </c>
      <c r="L45" s="114">
        <f t="shared" si="5"/>
        <v>5418600</v>
      </c>
      <c r="M45" s="11"/>
      <c r="N45" s="11"/>
    </row>
    <row r="46" spans="1:14" s="12" customFormat="1" ht="12.75" x14ac:dyDescent="0.2">
      <c r="A46" s="9">
        <v>45</v>
      </c>
      <c r="B46" s="9">
        <v>2002</v>
      </c>
      <c r="C46" s="59">
        <v>20</v>
      </c>
      <c r="D46" s="2" t="s">
        <v>31</v>
      </c>
      <c r="E46" s="2">
        <v>766</v>
      </c>
      <c r="F46" s="10">
        <f t="shared" ref="F46:F55" si="6">E46*1.1</f>
        <v>842.6</v>
      </c>
      <c r="G46" s="2">
        <f>G45</f>
        <v>42250</v>
      </c>
      <c r="H46" s="113">
        <f t="shared" si="1"/>
        <v>32363500</v>
      </c>
      <c r="I46" s="114">
        <f t="shared" si="2"/>
        <v>33981675</v>
      </c>
      <c r="J46" s="115">
        <f t="shared" si="3"/>
        <v>25890800</v>
      </c>
      <c r="K46" s="115">
        <f t="shared" si="4"/>
        <v>85000</v>
      </c>
      <c r="L46" s="114">
        <f t="shared" si="5"/>
        <v>2527800</v>
      </c>
      <c r="M46" s="11"/>
      <c r="N46" s="11"/>
    </row>
    <row r="47" spans="1:14" s="12" customFormat="1" ht="12.75" x14ac:dyDescent="0.2">
      <c r="A47" s="9">
        <v>46</v>
      </c>
      <c r="B47" s="9">
        <v>2003</v>
      </c>
      <c r="C47" s="59">
        <v>20</v>
      </c>
      <c r="D47" s="2" t="s">
        <v>21</v>
      </c>
      <c r="E47" s="2">
        <v>1103</v>
      </c>
      <c r="F47" s="10">
        <f t="shared" si="6"/>
        <v>1213.3000000000002</v>
      </c>
      <c r="G47" s="2">
        <f>G46</f>
        <v>42250</v>
      </c>
      <c r="H47" s="113">
        <f t="shared" si="1"/>
        <v>46601750</v>
      </c>
      <c r="I47" s="114">
        <f t="shared" si="2"/>
        <v>48931838</v>
      </c>
      <c r="J47" s="115">
        <f t="shared" si="3"/>
        <v>37281400</v>
      </c>
      <c r="K47" s="115">
        <f t="shared" si="4"/>
        <v>122500</v>
      </c>
      <c r="L47" s="114">
        <f t="shared" si="5"/>
        <v>3639900.0000000005</v>
      </c>
      <c r="M47" s="11"/>
      <c r="N47" s="11"/>
    </row>
    <row r="48" spans="1:14" s="12" customFormat="1" ht="12.75" x14ac:dyDescent="0.2">
      <c r="A48" s="9">
        <v>47</v>
      </c>
      <c r="B48" s="9">
        <v>2101</v>
      </c>
      <c r="C48" s="59">
        <v>21</v>
      </c>
      <c r="D48" s="2" t="s">
        <v>23</v>
      </c>
      <c r="E48" s="2">
        <v>1855</v>
      </c>
      <c r="F48" s="10">
        <f t="shared" si="6"/>
        <v>2040.5000000000002</v>
      </c>
      <c r="G48" s="2">
        <f>G47+150</f>
        <v>42400</v>
      </c>
      <c r="H48" s="113">
        <f t="shared" si="1"/>
        <v>78652000</v>
      </c>
      <c r="I48" s="114">
        <f t="shared" si="2"/>
        <v>82584600</v>
      </c>
      <c r="J48" s="115">
        <f t="shared" si="3"/>
        <v>62921600</v>
      </c>
      <c r="K48" s="115">
        <f t="shared" si="4"/>
        <v>206500</v>
      </c>
      <c r="L48" s="114">
        <f t="shared" si="5"/>
        <v>6121500.0000000009</v>
      </c>
      <c r="M48" s="11"/>
      <c r="N48" s="11"/>
    </row>
    <row r="49" spans="1:14" s="12" customFormat="1" ht="12.75" x14ac:dyDescent="0.2">
      <c r="A49" s="9">
        <v>48</v>
      </c>
      <c r="B49" s="9">
        <v>2103</v>
      </c>
      <c r="C49" s="59">
        <v>21</v>
      </c>
      <c r="D49" s="2" t="s">
        <v>21</v>
      </c>
      <c r="E49" s="2">
        <v>1103</v>
      </c>
      <c r="F49" s="10">
        <f t="shared" si="6"/>
        <v>1213.3000000000002</v>
      </c>
      <c r="G49" s="2">
        <f>G48</f>
        <v>42400</v>
      </c>
      <c r="H49" s="113">
        <f t="shared" si="1"/>
        <v>46767200</v>
      </c>
      <c r="I49" s="114">
        <f t="shared" si="2"/>
        <v>49105560</v>
      </c>
      <c r="J49" s="115">
        <f t="shared" si="3"/>
        <v>37413760</v>
      </c>
      <c r="K49" s="115">
        <f t="shared" si="4"/>
        <v>123000</v>
      </c>
      <c r="L49" s="114">
        <f t="shared" si="5"/>
        <v>3639900.0000000005</v>
      </c>
      <c r="M49" s="11"/>
      <c r="N49" s="11"/>
    </row>
    <row r="50" spans="1:14" s="12" customFormat="1" ht="12.75" x14ac:dyDescent="0.2">
      <c r="A50" s="9">
        <v>49</v>
      </c>
      <c r="B50" s="9">
        <v>2201</v>
      </c>
      <c r="C50" s="59">
        <v>22</v>
      </c>
      <c r="D50" s="2" t="s">
        <v>23</v>
      </c>
      <c r="E50" s="2">
        <v>1642</v>
      </c>
      <c r="F50" s="10">
        <f t="shared" si="6"/>
        <v>1806.2</v>
      </c>
      <c r="G50" s="2">
        <f>G49+150</f>
        <v>42550</v>
      </c>
      <c r="H50" s="113">
        <f t="shared" si="1"/>
        <v>69867100</v>
      </c>
      <c r="I50" s="114">
        <f t="shared" si="2"/>
        <v>73360455</v>
      </c>
      <c r="J50" s="115">
        <f t="shared" si="3"/>
        <v>55893680</v>
      </c>
      <c r="K50" s="115">
        <f t="shared" si="4"/>
        <v>183500</v>
      </c>
      <c r="L50" s="114">
        <f t="shared" si="5"/>
        <v>5418600</v>
      </c>
      <c r="M50" s="11"/>
      <c r="N50" s="11"/>
    </row>
    <row r="51" spans="1:14" s="12" customFormat="1" ht="12.75" x14ac:dyDescent="0.2">
      <c r="A51" s="9">
        <v>50</v>
      </c>
      <c r="B51" s="9">
        <v>2202</v>
      </c>
      <c r="C51" s="59">
        <v>22</v>
      </c>
      <c r="D51" s="2" t="s">
        <v>31</v>
      </c>
      <c r="E51" s="2">
        <v>766</v>
      </c>
      <c r="F51" s="10">
        <f t="shared" si="6"/>
        <v>842.6</v>
      </c>
      <c r="G51" s="2">
        <f>G50</f>
        <v>42550</v>
      </c>
      <c r="H51" s="113">
        <f t="shared" si="1"/>
        <v>32593300</v>
      </c>
      <c r="I51" s="114">
        <f t="shared" si="2"/>
        <v>34222965</v>
      </c>
      <c r="J51" s="115">
        <f t="shared" si="3"/>
        <v>26074640</v>
      </c>
      <c r="K51" s="115">
        <f t="shared" si="4"/>
        <v>85500</v>
      </c>
      <c r="L51" s="114">
        <f t="shared" si="5"/>
        <v>2527800</v>
      </c>
      <c r="M51" s="11"/>
      <c r="N51" s="11"/>
    </row>
    <row r="52" spans="1:14" s="12" customFormat="1" ht="12.75" x14ac:dyDescent="0.2">
      <c r="A52" s="9">
        <v>51</v>
      </c>
      <c r="B52" s="9">
        <v>2203</v>
      </c>
      <c r="C52" s="59">
        <v>22</v>
      </c>
      <c r="D52" s="2" t="s">
        <v>21</v>
      </c>
      <c r="E52" s="2">
        <v>1103</v>
      </c>
      <c r="F52" s="10">
        <f t="shared" si="6"/>
        <v>1213.3000000000002</v>
      </c>
      <c r="G52" s="2">
        <f>G51</f>
        <v>42550</v>
      </c>
      <c r="H52" s="113">
        <f t="shared" si="1"/>
        <v>46932650</v>
      </c>
      <c r="I52" s="114">
        <f t="shared" si="2"/>
        <v>49279283</v>
      </c>
      <c r="J52" s="115">
        <f t="shared" si="3"/>
        <v>37546120</v>
      </c>
      <c r="K52" s="115">
        <f t="shared" si="4"/>
        <v>123000</v>
      </c>
      <c r="L52" s="114">
        <f t="shared" si="5"/>
        <v>3639900.0000000005</v>
      </c>
      <c r="M52" s="11"/>
      <c r="N52" s="11"/>
    </row>
    <row r="53" spans="1:14" s="12" customFormat="1" ht="27" x14ac:dyDescent="0.2">
      <c r="A53" s="9">
        <v>52</v>
      </c>
      <c r="B53" s="64" t="s">
        <v>51</v>
      </c>
      <c r="C53" s="64" t="s">
        <v>52</v>
      </c>
      <c r="D53" s="2" t="s">
        <v>47</v>
      </c>
      <c r="E53" s="2">
        <v>3063</v>
      </c>
      <c r="F53" s="10">
        <f t="shared" si="6"/>
        <v>3369.3</v>
      </c>
      <c r="G53" s="2">
        <f>G52+150+150</f>
        <v>42850</v>
      </c>
      <c r="H53" s="113">
        <f t="shared" si="1"/>
        <v>131249550</v>
      </c>
      <c r="I53" s="122">
        <f t="shared" si="2"/>
        <v>137812028</v>
      </c>
      <c r="J53" s="123">
        <f t="shared" si="3"/>
        <v>104999640</v>
      </c>
      <c r="K53" s="123">
        <f t="shared" si="4"/>
        <v>344500</v>
      </c>
      <c r="L53" s="122">
        <f t="shared" si="5"/>
        <v>10107900</v>
      </c>
      <c r="M53" s="11"/>
      <c r="N53" s="11"/>
    </row>
    <row r="54" spans="1:14" s="12" customFormat="1" ht="27" x14ac:dyDescent="0.2">
      <c r="A54" s="9">
        <v>53</v>
      </c>
      <c r="B54" s="64" t="s">
        <v>53</v>
      </c>
      <c r="C54" s="64" t="s">
        <v>52</v>
      </c>
      <c r="D54" s="2" t="s">
        <v>47</v>
      </c>
      <c r="E54" s="2">
        <v>1624</v>
      </c>
      <c r="F54" s="10">
        <f t="shared" si="6"/>
        <v>1786.4</v>
      </c>
      <c r="G54" s="2">
        <f>G53</f>
        <v>42850</v>
      </c>
      <c r="H54" s="113">
        <f t="shared" si="1"/>
        <v>69588400</v>
      </c>
      <c r="I54" s="122">
        <f t="shared" si="2"/>
        <v>73067820</v>
      </c>
      <c r="J54" s="123">
        <f t="shared" si="3"/>
        <v>55670720</v>
      </c>
      <c r="K54" s="123">
        <f t="shared" si="4"/>
        <v>182500</v>
      </c>
      <c r="L54" s="122">
        <f t="shared" si="5"/>
        <v>5359200</v>
      </c>
      <c r="M54" s="11"/>
      <c r="N54" s="11"/>
    </row>
    <row r="55" spans="1:14" s="12" customFormat="1" ht="27" x14ac:dyDescent="0.2">
      <c r="A55" s="9">
        <v>54</v>
      </c>
      <c r="B55" s="64" t="s">
        <v>54</v>
      </c>
      <c r="C55" s="64" t="s">
        <v>52</v>
      </c>
      <c r="D55" s="2" t="s">
        <v>47</v>
      </c>
      <c r="E55" s="2">
        <v>2243</v>
      </c>
      <c r="F55" s="10">
        <f t="shared" si="6"/>
        <v>2467.3000000000002</v>
      </c>
      <c r="G55" s="2">
        <f>G54</f>
        <v>42850</v>
      </c>
      <c r="H55" s="113">
        <f t="shared" si="1"/>
        <v>96112550</v>
      </c>
      <c r="I55" s="122">
        <f t="shared" si="2"/>
        <v>100918178</v>
      </c>
      <c r="J55" s="123">
        <f t="shared" si="3"/>
        <v>76890040</v>
      </c>
      <c r="K55" s="123">
        <f t="shared" si="4"/>
        <v>252500</v>
      </c>
      <c r="L55" s="122">
        <f t="shared" si="5"/>
        <v>7401900.0000000009</v>
      </c>
      <c r="M55" s="11"/>
      <c r="N55" s="11"/>
    </row>
    <row r="56" spans="1:14" x14ac:dyDescent="0.3">
      <c r="A56" s="106" t="s">
        <v>13</v>
      </c>
      <c r="B56" s="107"/>
      <c r="C56" s="107"/>
      <c r="D56" s="108"/>
      <c r="E56" s="60">
        <f>SUM(E2:E55)</f>
        <v>67047</v>
      </c>
      <c r="F56" s="14">
        <f>SUM(F2:F55)</f>
        <v>73751.7</v>
      </c>
      <c r="G56" s="116"/>
      <c r="H56" s="117">
        <f t="shared" ref="H56:L56" si="7">SUM(H2:H55)</f>
        <v>2779166850</v>
      </c>
      <c r="I56" s="117">
        <f t="shared" si="7"/>
        <v>2918125198</v>
      </c>
      <c r="J56" s="118">
        <f t="shared" si="7"/>
        <v>2223333480</v>
      </c>
      <c r="K56" s="119"/>
      <c r="L56" s="120">
        <f t="shared" si="7"/>
        <v>221255100</v>
      </c>
      <c r="M56" s="1"/>
    </row>
    <row r="57" spans="1:14" x14ac:dyDescent="0.3">
      <c r="F57" s="7"/>
      <c r="L57" s="3"/>
    </row>
    <row r="58" spans="1:14" x14ac:dyDescent="0.3">
      <c r="L58" s="3"/>
    </row>
    <row r="59" spans="1:14" x14ac:dyDescent="0.3">
      <c r="L59" s="3"/>
    </row>
    <row r="60" spans="1:14" x14ac:dyDescent="0.3">
      <c r="L60" s="3"/>
    </row>
    <row r="61" spans="1:14" x14ac:dyDescent="0.3">
      <c r="L61" s="3"/>
    </row>
    <row r="62" spans="1:14" x14ac:dyDescent="0.3">
      <c r="L62" s="3"/>
    </row>
    <row r="63" spans="1:14" x14ac:dyDescent="0.3">
      <c r="L63" s="3"/>
    </row>
    <row r="64" spans="1:14" x14ac:dyDescent="0.3">
      <c r="L64" s="3"/>
    </row>
    <row r="65" spans="12:12" x14ac:dyDescent="0.3">
      <c r="L65" s="3"/>
    </row>
    <row r="66" spans="12:12" x14ac:dyDescent="0.3">
      <c r="L66" s="3"/>
    </row>
    <row r="67" spans="12:12" x14ac:dyDescent="0.3">
      <c r="L67" s="3"/>
    </row>
    <row r="68" spans="12:12" x14ac:dyDescent="0.3">
      <c r="L68" s="3"/>
    </row>
    <row r="69" spans="12:12" x14ac:dyDescent="0.3">
      <c r="L69" s="3"/>
    </row>
    <row r="70" spans="12:12" x14ac:dyDescent="0.3">
      <c r="L70" s="3"/>
    </row>
    <row r="71" spans="12:12" x14ac:dyDescent="0.3">
      <c r="L71" s="3"/>
    </row>
    <row r="72" spans="12:12" x14ac:dyDescent="0.3">
      <c r="L72" s="3"/>
    </row>
    <row r="73" spans="12:12" x14ac:dyDescent="0.3">
      <c r="L73" s="3"/>
    </row>
    <row r="74" spans="12:12" x14ac:dyDescent="0.3">
      <c r="L74" s="3"/>
    </row>
    <row r="75" spans="12:12" x14ac:dyDescent="0.3">
      <c r="L75" s="3"/>
    </row>
    <row r="76" spans="12:12" x14ac:dyDescent="0.3">
      <c r="L76" s="3"/>
    </row>
    <row r="77" spans="12:12" x14ac:dyDescent="0.3">
      <c r="L77" s="3"/>
    </row>
    <row r="78" spans="12:12" x14ac:dyDescent="0.3">
      <c r="L78" s="3"/>
    </row>
    <row r="79" spans="12:12" x14ac:dyDescent="0.3">
      <c r="L79" s="3"/>
    </row>
    <row r="80" spans="12:12" x14ac:dyDescent="0.3">
      <c r="L80" s="3"/>
    </row>
    <row r="81" spans="12:12" x14ac:dyDescent="0.3">
      <c r="L81" s="3"/>
    </row>
    <row r="82" spans="12:12" x14ac:dyDescent="0.3">
      <c r="L82" s="3"/>
    </row>
    <row r="83" spans="12:12" x14ac:dyDescent="0.3">
      <c r="L83" s="3"/>
    </row>
    <row r="84" spans="12:12" x14ac:dyDescent="0.3">
      <c r="L84" s="3"/>
    </row>
    <row r="85" spans="12:12" x14ac:dyDescent="0.3">
      <c r="L85" s="3"/>
    </row>
    <row r="86" spans="12:12" x14ac:dyDescent="0.3">
      <c r="L86" s="3"/>
    </row>
    <row r="87" spans="12:12" x14ac:dyDescent="0.3">
      <c r="L87" s="3"/>
    </row>
    <row r="88" spans="12:12" x14ac:dyDescent="0.3">
      <c r="L88" s="3"/>
    </row>
    <row r="89" spans="12:12" x14ac:dyDescent="0.3">
      <c r="L89" s="3"/>
    </row>
    <row r="90" spans="12:12" x14ac:dyDescent="0.3">
      <c r="L90" s="3"/>
    </row>
    <row r="91" spans="12:12" x14ac:dyDescent="0.3">
      <c r="L91" s="3"/>
    </row>
    <row r="92" spans="12:12" x14ac:dyDescent="0.3">
      <c r="L92" s="3"/>
    </row>
    <row r="93" spans="12:12" x14ac:dyDescent="0.3">
      <c r="L93" s="3"/>
    </row>
    <row r="94" spans="12:12" x14ac:dyDescent="0.3">
      <c r="L94" s="3"/>
    </row>
    <row r="95" spans="12:12" x14ac:dyDescent="0.3">
      <c r="L95" s="3"/>
    </row>
    <row r="96" spans="12:12" x14ac:dyDescent="0.3">
      <c r="L96" s="3"/>
    </row>
    <row r="97" spans="12:12" x14ac:dyDescent="0.3">
      <c r="L97" s="3"/>
    </row>
    <row r="98" spans="12:12" x14ac:dyDescent="0.3">
      <c r="L98" s="3"/>
    </row>
    <row r="99" spans="12:12" x14ac:dyDescent="0.3">
      <c r="L99" s="3"/>
    </row>
    <row r="100" spans="12:12" x14ac:dyDescent="0.3">
      <c r="L100" s="3"/>
    </row>
    <row r="101" spans="12:12" x14ac:dyDescent="0.3">
      <c r="L101" s="3"/>
    </row>
    <row r="102" spans="12:12" x14ac:dyDescent="0.3">
      <c r="L102" s="3"/>
    </row>
    <row r="103" spans="12:12" x14ac:dyDescent="0.3">
      <c r="L103" s="3"/>
    </row>
    <row r="104" spans="12:12" x14ac:dyDescent="0.3">
      <c r="L104" s="3"/>
    </row>
    <row r="105" spans="12:12" x14ac:dyDescent="0.3">
      <c r="L105" s="3"/>
    </row>
    <row r="106" spans="12:12" x14ac:dyDescent="0.3">
      <c r="L106" s="3"/>
    </row>
    <row r="107" spans="12:12" x14ac:dyDescent="0.3">
      <c r="L107" s="3"/>
    </row>
    <row r="108" spans="12:12" x14ac:dyDescent="0.3">
      <c r="L108" s="3"/>
    </row>
    <row r="109" spans="12:12" x14ac:dyDescent="0.3">
      <c r="L109" s="3"/>
    </row>
    <row r="110" spans="12:12" x14ac:dyDescent="0.3">
      <c r="L110" s="3"/>
    </row>
    <row r="111" spans="12:12" x14ac:dyDescent="0.3">
      <c r="L111" s="3"/>
    </row>
    <row r="112" spans="12:12" x14ac:dyDescent="0.3">
      <c r="L112" s="3"/>
    </row>
    <row r="113" spans="12:12" x14ac:dyDescent="0.3">
      <c r="L113" s="3"/>
    </row>
    <row r="114" spans="12:12" x14ac:dyDescent="0.3">
      <c r="L114" s="3"/>
    </row>
    <row r="115" spans="12:12" x14ac:dyDescent="0.3">
      <c r="L115" s="3"/>
    </row>
    <row r="116" spans="12:12" x14ac:dyDescent="0.3">
      <c r="L116" s="3"/>
    </row>
    <row r="117" spans="12:12" x14ac:dyDescent="0.3">
      <c r="L117" s="3"/>
    </row>
    <row r="118" spans="12:12" x14ac:dyDescent="0.3">
      <c r="L118" s="3"/>
    </row>
    <row r="119" spans="12:12" x14ac:dyDescent="0.3">
      <c r="L119" s="3"/>
    </row>
    <row r="120" spans="12:12" x14ac:dyDescent="0.3">
      <c r="L120" s="3"/>
    </row>
    <row r="121" spans="12:12" x14ac:dyDescent="0.3">
      <c r="L121" s="3"/>
    </row>
    <row r="122" spans="12:12" x14ac:dyDescent="0.3">
      <c r="L122" s="3"/>
    </row>
    <row r="123" spans="12:12" x14ac:dyDescent="0.3">
      <c r="L123" s="3"/>
    </row>
    <row r="124" spans="12:12" x14ac:dyDescent="0.3">
      <c r="L124" s="3"/>
    </row>
    <row r="125" spans="12:12" x14ac:dyDescent="0.3">
      <c r="L125" s="3"/>
    </row>
    <row r="126" spans="12:12" x14ac:dyDescent="0.3">
      <c r="L126" s="3"/>
    </row>
    <row r="127" spans="12:12" x14ac:dyDescent="0.3">
      <c r="L127" s="3"/>
    </row>
    <row r="128" spans="12:12" x14ac:dyDescent="0.3">
      <c r="L128" s="3"/>
    </row>
    <row r="129" spans="12:12" x14ac:dyDescent="0.3">
      <c r="L129" s="3"/>
    </row>
    <row r="130" spans="12:12" x14ac:dyDescent="0.3">
      <c r="L130" s="3"/>
    </row>
    <row r="131" spans="12:12" x14ac:dyDescent="0.3">
      <c r="L131" s="3"/>
    </row>
    <row r="132" spans="12:12" x14ac:dyDescent="0.3">
      <c r="L132" s="3"/>
    </row>
    <row r="133" spans="12:12" x14ac:dyDescent="0.3">
      <c r="L133" s="3"/>
    </row>
    <row r="134" spans="12:12" x14ac:dyDescent="0.3">
      <c r="L134" s="3"/>
    </row>
    <row r="135" spans="12:12" x14ac:dyDescent="0.3">
      <c r="L135" s="3"/>
    </row>
    <row r="136" spans="12:12" x14ac:dyDescent="0.3">
      <c r="L136" s="3"/>
    </row>
    <row r="137" spans="12:12" x14ac:dyDescent="0.3">
      <c r="L137" s="3"/>
    </row>
    <row r="138" spans="12:12" x14ac:dyDescent="0.3">
      <c r="L138" s="3"/>
    </row>
    <row r="139" spans="12:12" x14ac:dyDescent="0.3">
      <c r="L139" s="3"/>
    </row>
    <row r="140" spans="12:12" x14ac:dyDescent="0.3">
      <c r="L140" s="3"/>
    </row>
    <row r="141" spans="12:12" x14ac:dyDescent="0.3">
      <c r="L141" s="3"/>
    </row>
    <row r="142" spans="12:12" x14ac:dyDescent="0.3">
      <c r="L142" s="3"/>
    </row>
    <row r="143" spans="12:12" x14ac:dyDescent="0.3">
      <c r="L143" s="3"/>
    </row>
    <row r="144" spans="12:12" x14ac:dyDescent="0.3">
      <c r="L144" s="3"/>
    </row>
    <row r="145" spans="12:12" x14ac:dyDescent="0.3">
      <c r="L145" s="3"/>
    </row>
    <row r="146" spans="12:12" x14ac:dyDescent="0.3">
      <c r="L146" s="3"/>
    </row>
    <row r="147" spans="12:12" x14ac:dyDescent="0.3">
      <c r="L147" s="3"/>
    </row>
    <row r="148" spans="12:12" x14ac:dyDescent="0.3">
      <c r="L148" s="3"/>
    </row>
    <row r="149" spans="12:12" x14ac:dyDescent="0.3">
      <c r="L149" s="3"/>
    </row>
    <row r="150" spans="12:12" x14ac:dyDescent="0.3">
      <c r="L150" s="3"/>
    </row>
    <row r="151" spans="12:12" x14ac:dyDescent="0.3">
      <c r="L151" s="3"/>
    </row>
    <row r="152" spans="12:12" x14ac:dyDescent="0.3">
      <c r="L152" s="3"/>
    </row>
    <row r="153" spans="12:12" x14ac:dyDescent="0.3">
      <c r="L153" s="3"/>
    </row>
    <row r="154" spans="12:12" x14ac:dyDescent="0.3">
      <c r="L154" s="3"/>
    </row>
    <row r="155" spans="12:12" x14ac:dyDescent="0.3">
      <c r="L155" s="3"/>
    </row>
    <row r="156" spans="12:12" x14ac:dyDescent="0.3">
      <c r="L156" s="3"/>
    </row>
    <row r="157" spans="12:12" x14ac:dyDescent="0.3">
      <c r="L157" s="3"/>
    </row>
    <row r="158" spans="12:12" x14ac:dyDescent="0.3">
      <c r="L158" s="3"/>
    </row>
    <row r="159" spans="12:12" x14ac:dyDescent="0.3">
      <c r="L159" s="3"/>
    </row>
    <row r="160" spans="12:12" x14ac:dyDescent="0.3">
      <c r="L160" s="3"/>
    </row>
    <row r="161" spans="12:12" x14ac:dyDescent="0.3">
      <c r="L161" s="3"/>
    </row>
    <row r="162" spans="12:12" x14ac:dyDescent="0.3">
      <c r="L162" s="3"/>
    </row>
    <row r="163" spans="12:12" x14ac:dyDescent="0.3">
      <c r="L163" s="3"/>
    </row>
    <row r="164" spans="12:12" x14ac:dyDescent="0.3">
      <c r="L164" s="3"/>
    </row>
    <row r="165" spans="12:12" x14ac:dyDescent="0.3">
      <c r="L165" s="3"/>
    </row>
    <row r="166" spans="12:12" x14ac:dyDescent="0.3">
      <c r="L166" s="3"/>
    </row>
    <row r="167" spans="12:12" x14ac:dyDescent="0.3">
      <c r="L167" s="3"/>
    </row>
    <row r="168" spans="12:12" x14ac:dyDescent="0.3">
      <c r="L168" s="3"/>
    </row>
    <row r="169" spans="12:12" x14ac:dyDescent="0.3">
      <c r="L169" s="3"/>
    </row>
    <row r="170" spans="12:12" x14ac:dyDescent="0.3">
      <c r="L170" s="3"/>
    </row>
    <row r="171" spans="12:12" x14ac:dyDescent="0.3">
      <c r="L171" s="3"/>
    </row>
    <row r="172" spans="12:12" x14ac:dyDescent="0.3">
      <c r="L172" s="3"/>
    </row>
    <row r="173" spans="12:12" x14ac:dyDescent="0.3">
      <c r="L173" s="3"/>
    </row>
    <row r="174" spans="12:12" x14ac:dyDescent="0.3">
      <c r="L174" s="3"/>
    </row>
    <row r="175" spans="12:12" x14ac:dyDescent="0.3">
      <c r="L175" s="3"/>
    </row>
    <row r="176" spans="12:12" x14ac:dyDescent="0.3">
      <c r="L176" s="3"/>
    </row>
    <row r="177" spans="12:12" x14ac:dyDescent="0.3">
      <c r="L177" s="3"/>
    </row>
    <row r="178" spans="12:12" x14ac:dyDescent="0.3">
      <c r="L178" s="3"/>
    </row>
    <row r="179" spans="12:12" x14ac:dyDescent="0.3">
      <c r="L179" s="3"/>
    </row>
    <row r="180" spans="12:12" x14ac:dyDescent="0.3">
      <c r="L180" s="3"/>
    </row>
    <row r="181" spans="12:12" x14ac:dyDescent="0.3">
      <c r="L181" s="3"/>
    </row>
    <row r="182" spans="12:12" x14ac:dyDescent="0.3">
      <c r="L182" s="3"/>
    </row>
    <row r="183" spans="12:12" x14ac:dyDescent="0.3">
      <c r="L183" s="3"/>
    </row>
    <row r="184" spans="12:12" x14ac:dyDescent="0.3">
      <c r="L184" s="3"/>
    </row>
    <row r="185" spans="12:12" x14ac:dyDescent="0.3">
      <c r="L185" s="3"/>
    </row>
    <row r="186" spans="12:12" x14ac:dyDescent="0.3">
      <c r="L186" s="3"/>
    </row>
    <row r="187" spans="12:12" x14ac:dyDescent="0.3">
      <c r="L187" s="3"/>
    </row>
    <row r="188" spans="12:12" x14ac:dyDescent="0.3">
      <c r="L188" s="3"/>
    </row>
    <row r="189" spans="12:12" x14ac:dyDescent="0.3">
      <c r="L189" s="3"/>
    </row>
    <row r="190" spans="12:12" x14ac:dyDescent="0.3">
      <c r="L190" s="3"/>
    </row>
    <row r="191" spans="12:12" x14ac:dyDescent="0.3">
      <c r="L191" s="3"/>
    </row>
    <row r="192" spans="12:12" x14ac:dyDescent="0.3">
      <c r="L192" s="3"/>
    </row>
    <row r="193" spans="12:12" x14ac:dyDescent="0.3">
      <c r="L193" s="3"/>
    </row>
    <row r="194" spans="12:12" x14ac:dyDescent="0.3">
      <c r="L194" s="3"/>
    </row>
    <row r="195" spans="12:12" x14ac:dyDescent="0.3">
      <c r="L195" s="3"/>
    </row>
    <row r="196" spans="12:12" x14ac:dyDescent="0.3">
      <c r="L196" s="3"/>
    </row>
    <row r="197" spans="12:12" x14ac:dyDescent="0.3">
      <c r="L197" s="3"/>
    </row>
    <row r="198" spans="12:12" x14ac:dyDescent="0.3">
      <c r="L198" s="3"/>
    </row>
    <row r="199" spans="12:12" x14ac:dyDescent="0.3">
      <c r="L199" s="3"/>
    </row>
    <row r="200" spans="12:12" x14ac:dyDescent="0.3">
      <c r="L200" s="3"/>
    </row>
    <row r="201" spans="12:12" x14ac:dyDescent="0.3">
      <c r="L201" s="3"/>
    </row>
    <row r="202" spans="12:12" x14ac:dyDescent="0.3">
      <c r="L202" s="3"/>
    </row>
    <row r="203" spans="12:12" x14ac:dyDescent="0.3">
      <c r="L203" s="3"/>
    </row>
    <row r="204" spans="12:12" x14ac:dyDescent="0.3">
      <c r="L204" s="3"/>
    </row>
    <row r="205" spans="12:12" x14ac:dyDescent="0.3">
      <c r="L205" s="3"/>
    </row>
    <row r="206" spans="12:12" x14ac:dyDescent="0.3">
      <c r="L206" s="3"/>
    </row>
    <row r="207" spans="12:12" x14ac:dyDescent="0.3">
      <c r="L207" s="3"/>
    </row>
    <row r="208" spans="12:12" x14ac:dyDescent="0.3">
      <c r="L208" s="3"/>
    </row>
    <row r="209" spans="12:12" x14ac:dyDescent="0.3">
      <c r="L209" s="3"/>
    </row>
    <row r="210" spans="12:12" x14ac:dyDescent="0.3">
      <c r="L210" s="3"/>
    </row>
    <row r="211" spans="12:12" x14ac:dyDescent="0.3">
      <c r="L211" s="3"/>
    </row>
    <row r="212" spans="12:12" x14ac:dyDescent="0.3">
      <c r="L212" s="3"/>
    </row>
    <row r="213" spans="12:12" x14ac:dyDescent="0.3">
      <c r="L213" s="3"/>
    </row>
    <row r="214" spans="12:12" x14ac:dyDescent="0.3">
      <c r="L214" s="3"/>
    </row>
    <row r="215" spans="12:12" x14ac:dyDescent="0.3">
      <c r="L215" s="3"/>
    </row>
    <row r="216" spans="12:12" x14ac:dyDescent="0.3">
      <c r="L216" s="3"/>
    </row>
    <row r="217" spans="12:12" x14ac:dyDescent="0.3">
      <c r="L217" s="3"/>
    </row>
    <row r="218" spans="12:12" x14ac:dyDescent="0.3">
      <c r="L218" s="3"/>
    </row>
    <row r="219" spans="12:12" x14ac:dyDescent="0.3">
      <c r="L219" s="3"/>
    </row>
    <row r="220" spans="12:12" x14ac:dyDescent="0.3">
      <c r="L220" s="3"/>
    </row>
    <row r="221" spans="12:12" x14ac:dyDescent="0.3">
      <c r="L221" s="3"/>
    </row>
    <row r="222" spans="12:12" x14ac:dyDescent="0.3">
      <c r="L222" s="3"/>
    </row>
    <row r="223" spans="12:12" x14ac:dyDescent="0.3">
      <c r="L223" s="3"/>
    </row>
    <row r="224" spans="12:12" x14ac:dyDescent="0.3">
      <c r="L224" s="3"/>
    </row>
    <row r="225" spans="12:12" x14ac:dyDescent="0.3">
      <c r="L225" s="3"/>
    </row>
    <row r="226" spans="12:12" x14ac:dyDescent="0.3">
      <c r="L226" s="3"/>
    </row>
    <row r="227" spans="12:12" x14ac:dyDescent="0.3">
      <c r="L227" s="3"/>
    </row>
    <row r="228" spans="12:12" x14ac:dyDescent="0.3">
      <c r="L228" s="3"/>
    </row>
    <row r="229" spans="12:12" x14ac:dyDescent="0.3">
      <c r="L229" s="3"/>
    </row>
    <row r="230" spans="12:12" x14ac:dyDescent="0.3">
      <c r="L230" s="3"/>
    </row>
    <row r="231" spans="12:12" x14ac:dyDescent="0.3">
      <c r="L231" s="3"/>
    </row>
    <row r="232" spans="12:12" x14ac:dyDescent="0.3">
      <c r="L232" s="3"/>
    </row>
    <row r="233" spans="12:12" x14ac:dyDescent="0.3">
      <c r="L233" s="3"/>
    </row>
    <row r="234" spans="12:12" x14ac:dyDescent="0.3">
      <c r="L234" s="3"/>
    </row>
    <row r="235" spans="12:12" x14ac:dyDescent="0.3">
      <c r="L235" s="3"/>
    </row>
    <row r="236" spans="12:12" x14ac:dyDescent="0.3">
      <c r="L236" s="3"/>
    </row>
    <row r="237" spans="12:12" x14ac:dyDescent="0.3">
      <c r="L237" s="3"/>
    </row>
    <row r="238" spans="12:12" x14ac:dyDescent="0.3">
      <c r="L238" s="3"/>
    </row>
    <row r="239" spans="12:12" x14ac:dyDescent="0.3">
      <c r="L239" s="3"/>
    </row>
    <row r="240" spans="12:12" x14ac:dyDescent="0.3">
      <c r="L240" s="3"/>
    </row>
    <row r="241" spans="12:12" x14ac:dyDescent="0.3">
      <c r="L241" s="3"/>
    </row>
    <row r="242" spans="12:12" x14ac:dyDescent="0.3">
      <c r="L242" s="3"/>
    </row>
    <row r="243" spans="12:12" x14ac:dyDescent="0.3">
      <c r="L243" s="3"/>
    </row>
    <row r="244" spans="12:12" x14ac:dyDescent="0.3">
      <c r="L244" s="3"/>
    </row>
    <row r="245" spans="12:12" x14ac:dyDescent="0.3">
      <c r="L245" s="3"/>
    </row>
    <row r="246" spans="12:12" x14ac:dyDescent="0.3">
      <c r="L246" s="3"/>
    </row>
    <row r="247" spans="12:12" x14ac:dyDescent="0.3">
      <c r="L247" s="3"/>
    </row>
    <row r="248" spans="12:12" x14ac:dyDescent="0.3">
      <c r="L248" s="3"/>
    </row>
    <row r="249" spans="12:12" x14ac:dyDescent="0.3">
      <c r="L249" s="3"/>
    </row>
    <row r="250" spans="12:12" x14ac:dyDescent="0.3">
      <c r="L250" s="3"/>
    </row>
    <row r="251" spans="12:12" x14ac:dyDescent="0.3">
      <c r="L251" s="3"/>
    </row>
    <row r="252" spans="12:12" x14ac:dyDescent="0.3">
      <c r="L252" s="3"/>
    </row>
    <row r="253" spans="12:12" x14ac:dyDescent="0.3">
      <c r="L253" s="3"/>
    </row>
    <row r="254" spans="12:12" x14ac:dyDescent="0.3">
      <c r="L254" s="3"/>
    </row>
    <row r="255" spans="12:12" x14ac:dyDescent="0.3">
      <c r="L255" s="3"/>
    </row>
    <row r="256" spans="12:12" x14ac:dyDescent="0.3">
      <c r="L256" s="3"/>
    </row>
    <row r="257" spans="12:12" x14ac:dyDescent="0.3">
      <c r="L257" s="3"/>
    </row>
    <row r="258" spans="12:12" x14ac:dyDescent="0.3">
      <c r="L258" s="3"/>
    </row>
    <row r="259" spans="12:12" x14ac:dyDescent="0.3">
      <c r="L259" s="3"/>
    </row>
    <row r="260" spans="12:12" x14ac:dyDescent="0.3">
      <c r="L260" s="3"/>
    </row>
    <row r="261" spans="12:12" x14ac:dyDescent="0.3">
      <c r="L261" s="3"/>
    </row>
    <row r="262" spans="12:12" x14ac:dyDescent="0.3">
      <c r="L262" s="3"/>
    </row>
    <row r="263" spans="12:12" x14ac:dyDescent="0.3">
      <c r="L263" s="3"/>
    </row>
    <row r="264" spans="12:12" x14ac:dyDescent="0.3">
      <c r="L264" s="3"/>
    </row>
    <row r="265" spans="12:12" x14ac:dyDescent="0.3">
      <c r="L265" s="3"/>
    </row>
    <row r="266" spans="12:12" x14ac:dyDescent="0.3">
      <c r="L266" s="3"/>
    </row>
    <row r="267" spans="12:12" x14ac:dyDescent="0.3">
      <c r="L267" s="3"/>
    </row>
    <row r="268" spans="12:12" x14ac:dyDescent="0.3">
      <c r="L268" s="3"/>
    </row>
    <row r="269" spans="12:12" x14ac:dyDescent="0.3">
      <c r="L269" s="3"/>
    </row>
    <row r="270" spans="12:12" x14ac:dyDescent="0.3">
      <c r="L270" s="3"/>
    </row>
    <row r="271" spans="12:12" x14ac:dyDescent="0.3">
      <c r="L271" s="3"/>
    </row>
    <row r="272" spans="12:12" x14ac:dyDescent="0.3">
      <c r="L272" s="3"/>
    </row>
    <row r="273" spans="12:12" x14ac:dyDescent="0.3">
      <c r="L273" s="3"/>
    </row>
    <row r="274" spans="12:12" x14ac:dyDescent="0.3">
      <c r="L274" s="3"/>
    </row>
    <row r="275" spans="12:12" x14ac:dyDescent="0.3">
      <c r="L275" s="3"/>
    </row>
    <row r="276" spans="12:12" x14ac:dyDescent="0.3">
      <c r="L276" s="3"/>
    </row>
    <row r="277" spans="12:12" x14ac:dyDescent="0.3">
      <c r="L277" s="3"/>
    </row>
    <row r="278" spans="12:12" x14ac:dyDescent="0.3">
      <c r="L278" s="3"/>
    </row>
    <row r="279" spans="12:12" x14ac:dyDescent="0.3">
      <c r="L279" s="3"/>
    </row>
    <row r="280" spans="12:12" x14ac:dyDescent="0.3">
      <c r="L280" s="3"/>
    </row>
    <row r="281" spans="12:12" x14ac:dyDescent="0.3">
      <c r="L281" s="3"/>
    </row>
    <row r="282" spans="12:12" x14ac:dyDescent="0.3">
      <c r="L282" s="3"/>
    </row>
    <row r="283" spans="12:12" x14ac:dyDescent="0.3">
      <c r="L283" s="3"/>
    </row>
    <row r="284" spans="12:12" x14ac:dyDescent="0.3">
      <c r="L284" s="3"/>
    </row>
    <row r="285" spans="12:12" x14ac:dyDescent="0.3">
      <c r="L285" s="3"/>
    </row>
    <row r="286" spans="12:12" x14ac:dyDescent="0.3">
      <c r="L286" s="3"/>
    </row>
    <row r="287" spans="12:12" x14ac:dyDescent="0.3">
      <c r="L287" s="3"/>
    </row>
    <row r="288" spans="12:12" x14ac:dyDescent="0.3">
      <c r="L288" s="3"/>
    </row>
    <row r="289" spans="12:12" x14ac:dyDescent="0.3">
      <c r="L289" s="3"/>
    </row>
    <row r="290" spans="12:12" x14ac:dyDescent="0.3">
      <c r="L290" s="3"/>
    </row>
    <row r="291" spans="12:12" x14ac:dyDescent="0.3">
      <c r="L291" s="3"/>
    </row>
    <row r="292" spans="12:12" x14ac:dyDescent="0.3">
      <c r="L292" s="3"/>
    </row>
    <row r="293" spans="12:12" x14ac:dyDescent="0.3">
      <c r="L293" s="3"/>
    </row>
    <row r="294" spans="12:12" x14ac:dyDescent="0.3">
      <c r="L294" s="3"/>
    </row>
    <row r="295" spans="12:12" x14ac:dyDescent="0.3">
      <c r="L295" s="3"/>
    </row>
    <row r="296" spans="12:12" x14ac:dyDescent="0.3">
      <c r="L296" s="3"/>
    </row>
    <row r="297" spans="12:12" x14ac:dyDescent="0.3">
      <c r="L297" s="3"/>
    </row>
    <row r="298" spans="12:12" x14ac:dyDescent="0.3">
      <c r="L298" s="3"/>
    </row>
    <row r="299" spans="12:12" x14ac:dyDescent="0.3">
      <c r="L299" s="3"/>
    </row>
    <row r="300" spans="12:12" x14ac:dyDescent="0.3">
      <c r="L300" s="3"/>
    </row>
    <row r="301" spans="12:12" x14ac:dyDescent="0.3">
      <c r="L301" s="3"/>
    </row>
    <row r="302" spans="12:12" x14ac:dyDescent="0.3">
      <c r="L302" s="3"/>
    </row>
    <row r="303" spans="12:12" x14ac:dyDescent="0.3">
      <c r="L303" s="3"/>
    </row>
    <row r="304" spans="12:12" x14ac:dyDescent="0.3">
      <c r="L304" s="3"/>
    </row>
    <row r="305" spans="12:12" x14ac:dyDescent="0.3">
      <c r="L305" s="3"/>
    </row>
    <row r="306" spans="12:12" x14ac:dyDescent="0.3">
      <c r="L306" s="3"/>
    </row>
    <row r="307" spans="12:12" x14ac:dyDescent="0.3">
      <c r="L307" s="3"/>
    </row>
    <row r="308" spans="12:12" x14ac:dyDescent="0.3">
      <c r="L308" s="3"/>
    </row>
    <row r="309" spans="12:12" x14ac:dyDescent="0.3">
      <c r="L309" s="3"/>
    </row>
    <row r="310" spans="12:12" x14ac:dyDescent="0.3">
      <c r="L310" s="3"/>
    </row>
    <row r="311" spans="12:12" x14ac:dyDescent="0.3">
      <c r="L311" s="3"/>
    </row>
    <row r="312" spans="12:12" x14ac:dyDescent="0.3">
      <c r="L312" s="3"/>
    </row>
    <row r="313" spans="12:12" x14ac:dyDescent="0.3">
      <c r="L313" s="3"/>
    </row>
    <row r="314" spans="12:12" x14ac:dyDescent="0.3">
      <c r="L314" s="3"/>
    </row>
    <row r="315" spans="12:12" x14ac:dyDescent="0.3">
      <c r="L315" s="3"/>
    </row>
    <row r="316" spans="12:12" x14ac:dyDescent="0.3">
      <c r="L316" s="3"/>
    </row>
    <row r="317" spans="12:12" x14ac:dyDescent="0.3">
      <c r="L317" s="3"/>
    </row>
    <row r="318" spans="12:12" x14ac:dyDescent="0.3">
      <c r="L318" s="3"/>
    </row>
    <row r="319" spans="12:12" x14ac:dyDescent="0.3">
      <c r="L319" s="3"/>
    </row>
    <row r="320" spans="12:12" x14ac:dyDescent="0.3">
      <c r="L320" s="3"/>
    </row>
    <row r="321" spans="12:12" x14ac:dyDescent="0.3">
      <c r="L321" s="3"/>
    </row>
    <row r="322" spans="12:12" x14ac:dyDescent="0.3">
      <c r="L322" s="3"/>
    </row>
    <row r="323" spans="12:12" x14ac:dyDescent="0.3">
      <c r="L323" s="3"/>
    </row>
    <row r="324" spans="12:12" x14ac:dyDescent="0.3">
      <c r="L324" s="3"/>
    </row>
    <row r="325" spans="12:12" x14ac:dyDescent="0.3">
      <c r="L325" s="3"/>
    </row>
    <row r="326" spans="12:12" x14ac:dyDescent="0.3">
      <c r="L326" s="3"/>
    </row>
    <row r="327" spans="12:12" x14ac:dyDescent="0.3">
      <c r="L327" s="3"/>
    </row>
  </sheetData>
  <mergeCells count="1">
    <mergeCell ref="A56:D56"/>
  </mergeCells>
  <phoneticPr fontId="6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5"/>
  <sheetViews>
    <sheetView zoomScale="115" zoomScaleNormal="115" workbookViewId="0">
      <selection activeCell="H2" sqref="H2"/>
    </sheetView>
  </sheetViews>
  <sheetFormatPr defaultRowHeight="16.5" x14ac:dyDescent="0.3"/>
  <cols>
    <col min="1" max="1" width="9.140625" style="44"/>
    <col min="2" max="2" width="17.5703125" style="5" customWidth="1"/>
    <col min="3" max="3" width="13.7109375" style="5" customWidth="1"/>
    <col min="4" max="4" width="10.42578125" style="5" customWidth="1"/>
    <col min="5" max="6" width="9.140625" style="5"/>
    <col min="7" max="7" width="19.28515625" style="5" customWidth="1"/>
    <col min="8" max="8" width="21" style="5" customWidth="1"/>
    <col min="9" max="9" width="16.5703125" style="3" customWidth="1"/>
    <col min="10" max="10" width="19.42578125" style="3" customWidth="1"/>
    <col min="11" max="16384" width="9.140625" style="3"/>
  </cols>
  <sheetData>
    <row r="1" spans="1:12" x14ac:dyDescent="0.3">
      <c r="A1" s="85" t="s">
        <v>12</v>
      </c>
      <c r="B1" s="65" t="s">
        <v>48</v>
      </c>
      <c r="C1" s="65"/>
      <c r="D1" s="65" t="s">
        <v>5</v>
      </c>
      <c r="E1" s="65" t="s">
        <v>6</v>
      </c>
      <c r="F1" s="65" t="s">
        <v>7</v>
      </c>
      <c r="G1" s="85" t="s">
        <v>8</v>
      </c>
      <c r="H1" s="85" t="s">
        <v>9</v>
      </c>
      <c r="I1" s="3" t="s">
        <v>60</v>
      </c>
      <c r="J1" s="4"/>
      <c r="K1" s="4"/>
      <c r="L1" s="4"/>
    </row>
    <row r="2" spans="1:12" s="105" customFormat="1" ht="87" customHeight="1" x14ac:dyDescent="0.25">
      <c r="A2" s="98">
        <v>1</v>
      </c>
      <c r="B2" s="98">
        <v>2</v>
      </c>
      <c r="C2" s="102" t="s">
        <v>49</v>
      </c>
      <c r="D2" s="98">
        <f>18+18+15+3</f>
        <v>54</v>
      </c>
      <c r="E2" s="103">
        <f>'Tower 2'!E56</f>
        <v>67047</v>
      </c>
      <c r="F2" s="103">
        <f>'Tower 2'!F56</f>
        <v>73751.7</v>
      </c>
      <c r="G2" s="124">
        <f>'Tower 2'!H56</f>
        <v>2779166850</v>
      </c>
      <c r="H2" s="124">
        <f>'Tower 2'!I56</f>
        <v>2918125198</v>
      </c>
      <c r="I2" s="124">
        <f>'Tower 2'!J56</f>
        <v>2223333480</v>
      </c>
      <c r="J2" s="124">
        <f>F2*3000</f>
        <v>221255100</v>
      </c>
      <c r="K2" s="104"/>
      <c r="L2" s="104"/>
    </row>
    <row r="3" spans="1:12" x14ac:dyDescent="0.3">
      <c r="A3" s="99"/>
      <c r="I3" s="4"/>
      <c r="J3" s="100"/>
      <c r="K3" s="4"/>
      <c r="L3" s="4"/>
    </row>
    <row r="4" spans="1:12" x14ac:dyDescent="0.3">
      <c r="A4" s="99"/>
      <c r="I4" s="4"/>
      <c r="J4" s="101"/>
      <c r="K4" s="4"/>
      <c r="L4" s="4"/>
    </row>
    <row r="5" spans="1:12" x14ac:dyDescent="0.3">
      <c r="A5" s="99"/>
      <c r="I5" s="4"/>
      <c r="J5" s="4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D2:AG60"/>
  <sheetViews>
    <sheetView topLeftCell="M1" zoomScaleNormal="100" workbookViewId="0">
      <selection activeCell="U16" sqref="U16"/>
    </sheetView>
  </sheetViews>
  <sheetFormatPr defaultRowHeight="16.5" x14ac:dyDescent="0.3"/>
  <cols>
    <col min="1" max="3" width="9.140625" style="3"/>
    <col min="4" max="4" width="15.7109375" style="3" customWidth="1"/>
    <col min="5" max="7" width="9.140625" style="3"/>
    <col min="8" max="8" width="5.5703125" style="3" customWidth="1"/>
    <col min="9" max="9" width="13.7109375" style="3" customWidth="1"/>
    <col min="10" max="10" width="9.140625" style="3"/>
    <col min="11" max="11" width="6.42578125" style="3" bestFit="1" customWidth="1"/>
    <col min="12" max="12" width="6.140625" style="3" customWidth="1"/>
    <col min="13" max="18" width="9.140625" style="3"/>
    <col min="19" max="19" width="11.42578125" style="3" customWidth="1"/>
    <col min="20" max="20" width="9.5703125" style="3" customWidth="1"/>
    <col min="21" max="21" width="6.7109375" style="3" customWidth="1"/>
    <col min="22" max="22" width="7" style="3" customWidth="1"/>
    <col min="23" max="23" width="6.140625" style="3" customWidth="1"/>
    <col min="24" max="24" width="10.5703125" style="3" customWidth="1"/>
    <col min="25" max="25" width="7.42578125" style="3" customWidth="1"/>
    <col min="26" max="26" width="10.42578125" style="3" bestFit="1" customWidth="1"/>
    <col min="27" max="27" width="9.42578125" style="3" bestFit="1" customWidth="1"/>
    <col min="28" max="16384" width="9.140625" style="3"/>
  </cols>
  <sheetData>
    <row r="2" spans="4:33" x14ac:dyDescent="0.3">
      <c r="U2" s="67"/>
      <c r="V2" s="67"/>
      <c r="W2" s="67"/>
      <c r="X2" s="67"/>
      <c r="Y2" s="67"/>
    </row>
    <row r="3" spans="4:33" ht="20.25" x14ac:dyDescent="0.3">
      <c r="D3" s="68"/>
      <c r="S3" s="41"/>
      <c r="T3" s="41"/>
      <c r="U3" s="41"/>
      <c r="V3" s="43"/>
      <c r="W3" s="41"/>
      <c r="X3" s="43"/>
      <c r="Z3" s="67"/>
      <c r="AA3" s="67"/>
      <c r="AB3" s="67"/>
    </row>
    <row r="4" spans="4:33" x14ac:dyDescent="0.3">
      <c r="S4" s="41"/>
      <c r="T4" s="41"/>
      <c r="U4" s="41"/>
      <c r="V4" s="43"/>
      <c r="W4" s="41"/>
      <c r="X4" s="43"/>
      <c r="Z4" s="41"/>
      <c r="AB4" s="41"/>
    </row>
    <row r="5" spans="4:33" x14ac:dyDescent="0.3">
      <c r="Q5" s="67"/>
      <c r="R5" s="67"/>
      <c r="S5" s="41"/>
      <c r="T5" s="41"/>
      <c r="U5" s="41"/>
      <c r="V5" s="43"/>
      <c r="W5" s="41"/>
      <c r="X5" s="43"/>
      <c r="Z5" s="41"/>
      <c r="AB5" s="41"/>
    </row>
    <row r="6" spans="4:33" x14ac:dyDescent="0.3">
      <c r="Q6" s="69"/>
      <c r="R6" s="69"/>
      <c r="S6" s="41"/>
      <c r="T6" s="41"/>
      <c r="U6" s="41"/>
      <c r="V6" s="43"/>
      <c r="W6" s="41"/>
      <c r="X6" s="43"/>
      <c r="Z6" s="41"/>
      <c r="AB6" s="41"/>
    </row>
    <row r="7" spans="4:33" x14ac:dyDescent="0.3">
      <c r="P7" s="86" t="s">
        <v>31</v>
      </c>
      <c r="Q7" s="81">
        <v>71.31</v>
      </c>
      <c r="R7" s="81">
        <v>12</v>
      </c>
      <c r="S7" s="88">
        <f>Q7*10.764</f>
        <v>767.58083999999997</v>
      </c>
      <c r="T7" s="41" t="s">
        <v>35</v>
      </c>
      <c r="U7" s="41"/>
      <c r="V7" s="43"/>
      <c r="W7" s="41"/>
      <c r="X7" s="43"/>
      <c r="Z7" s="41"/>
      <c r="AB7" s="41"/>
    </row>
    <row r="8" spans="4:33" x14ac:dyDescent="0.3">
      <c r="P8" s="86" t="s">
        <v>21</v>
      </c>
      <c r="Q8" s="81">
        <v>97.69</v>
      </c>
      <c r="R8" s="81">
        <v>7</v>
      </c>
      <c r="S8" s="88">
        <f t="shared" ref="S8:S12" si="0">Q8*10.764</f>
        <v>1051.5351599999999</v>
      </c>
      <c r="T8" s="41" t="s">
        <v>35</v>
      </c>
      <c r="U8" s="41"/>
      <c r="V8" s="43"/>
      <c r="W8" s="41"/>
      <c r="X8" s="43"/>
      <c r="Z8" s="41"/>
      <c r="AB8" s="41"/>
    </row>
    <row r="9" spans="4:33" x14ac:dyDescent="0.3">
      <c r="P9" s="86" t="s">
        <v>23</v>
      </c>
      <c r="Q9" s="81">
        <v>144.1</v>
      </c>
      <c r="R9" s="81">
        <v>6</v>
      </c>
      <c r="S9" s="88">
        <f t="shared" si="0"/>
        <v>1551.0923999999998</v>
      </c>
      <c r="T9" s="41" t="s">
        <v>34</v>
      </c>
      <c r="U9" s="41"/>
      <c r="V9" s="43"/>
      <c r="W9" s="41"/>
      <c r="X9" s="43"/>
      <c r="Z9" s="41"/>
      <c r="AA9" s="42"/>
      <c r="AB9" s="41"/>
      <c r="AC9" s="70"/>
      <c r="AD9" s="70"/>
      <c r="AE9" s="71"/>
      <c r="AF9" s="70"/>
      <c r="AG9" s="70"/>
    </row>
    <row r="10" spans="4:33" x14ac:dyDescent="0.3">
      <c r="P10" s="86" t="s">
        <v>23</v>
      </c>
      <c r="Q10" s="86">
        <v>145.07</v>
      </c>
      <c r="R10" s="86">
        <v>1</v>
      </c>
      <c r="S10" s="88">
        <f t="shared" si="0"/>
        <v>1561.5334799999998</v>
      </c>
      <c r="T10" s="41" t="s">
        <v>34</v>
      </c>
      <c r="U10" s="41"/>
      <c r="V10" s="43"/>
      <c r="W10" s="41"/>
      <c r="X10" s="43"/>
      <c r="Z10" s="41"/>
      <c r="AA10" s="42"/>
      <c r="AB10" s="41"/>
      <c r="AC10" s="70"/>
      <c r="AD10" s="70"/>
      <c r="AE10" s="71"/>
      <c r="AF10" s="70"/>
      <c r="AG10" s="70"/>
    </row>
    <row r="11" spans="4:33" x14ac:dyDescent="0.3">
      <c r="P11" s="86" t="s">
        <v>21</v>
      </c>
      <c r="Q11" s="86">
        <v>102.46</v>
      </c>
      <c r="R11" s="86">
        <v>7</v>
      </c>
      <c r="S11" s="88">
        <f t="shared" si="0"/>
        <v>1102.8794399999999</v>
      </c>
      <c r="T11" s="41" t="s">
        <v>33</v>
      </c>
      <c r="U11" s="41"/>
      <c r="V11" s="43"/>
      <c r="W11" s="41"/>
      <c r="X11" s="43"/>
      <c r="Z11" s="41"/>
      <c r="AA11" s="42"/>
      <c r="AB11" s="41"/>
      <c r="AC11" s="70"/>
      <c r="AD11" s="70"/>
      <c r="AE11" s="71"/>
      <c r="AF11" s="70"/>
      <c r="AG11" s="70"/>
    </row>
    <row r="12" spans="4:33" x14ac:dyDescent="0.3">
      <c r="P12" s="86" t="s">
        <v>23</v>
      </c>
      <c r="Q12" s="86">
        <v>152.15</v>
      </c>
      <c r="R12" s="86">
        <v>7</v>
      </c>
      <c r="S12" s="88">
        <f t="shared" si="0"/>
        <v>1637.7426</v>
      </c>
      <c r="T12" s="41" t="s">
        <v>34</v>
      </c>
      <c r="U12" s="41"/>
      <c r="V12" s="43"/>
      <c r="W12" s="41"/>
      <c r="X12" s="43"/>
      <c r="Z12" s="41"/>
      <c r="AA12" s="42"/>
      <c r="AB12" s="41"/>
      <c r="AC12" s="70"/>
      <c r="AD12" s="70"/>
      <c r="AE12" s="71"/>
      <c r="AF12" s="70"/>
      <c r="AG12" s="70"/>
    </row>
    <row r="13" spans="4:33" x14ac:dyDescent="0.3">
      <c r="P13" s="109" t="s">
        <v>32</v>
      </c>
      <c r="Q13" s="109"/>
      <c r="R13" s="85">
        <f>SUM(R7:R12)</f>
        <v>40</v>
      </c>
      <c r="S13" s="87"/>
      <c r="T13" s="41"/>
      <c r="U13" s="41"/>
      <c r="V13" s="43"/>
      <c r="W13" s="41"/>
      <c r="X13" s="43"/>
      <c r="Z13" s="41"/>
      <c r="AA13" s="42"/>
      <c r="AB13" s="41"/>
      <c r="AC13" s="70"/>
      <c r="AD13" s="70"/>
      <c r="AE13" s="71"/>
      <c r="AF13" s="70"/>
      <c r="AG13" s="70"/>
    </row>
    <row r="14" spans="4:33" x14ac:dyDescent="0.3">
      <c r="S14" s="41"/>
      <c r="T14" s="41"/>
      <c r="U14" s="41"/>
      <c r="V14" s="43"/>
      <c r="W14" s="41"/>
      <c r="X14" s="43"/>
      <c r="Z14" s="41"/>
      <c r="AA14" s="42"/>
      <c r="AB14" s="41"/>
      <c r="AC14" s="70"/>
      <c r="AD14" s="70"/>
      <c r="AE14" s="71"/>
      <c r="AF14" s="70"/>
      <c r="AG14" s="70"/>
    </row>
    <row r="15" spans="4:33" x14ac:dyDescent="0.3">
      <c r="S15" s="41"/>
      <c r="T15" s="41"/>
      <c r="U15" s="41"/>
      <c r="V15" s="43"/>
      <c r="W15" s="41"/>
      <c r="X15" s="43"/>
      <c r="Z15" s="41"/>
      <c r="AA15" s="42"/>
      <c r="AB15" s="41"/>
      <c r="AC15" s="70"/>
      <c r="AD15" s="70"/>
      <c r="AE15" s="71"/>
      <c r="AF15" s="70"/>
      <c r="AG15" s="70"/>
    </row>
    <row r="16" spans="4:33" x14ac:dyDescent="0.3">
      <c r="S16" s="41"/>
      <c r="T16" s="41"/>
      <c r="U16" s="41"/>
      <c r="V16" s="43"/>
      <c r="W16" s="41"/>
      <c r="X16" s="43"/>
      <c r="Z16" s="41"/>
      <c r="AA16" s="42"/>
      <c r="AB16" s="41"/>
      <c r="AC16" s="70"/>
      <c r="AD16" s="70"/>
      <c r="AE16" s="71"/>
      <c r="AF16" s="70"/>
      <c r="AG16" s="70"/>
    </row>
    <row r="17" spans="8:33" x14ac:dyDescent="0.3">
      <c r="S17" s="41"/>
      <c r="T17" s="41"/>
      <c r="U17" s="41"/>
      <c r="V17" s="43"/>
      <c r="W17" s="41"/>
      <c r="X17" s="43"/>
      <c r="Z17" s="41"/>
      <c r="AA17" s="42"/>
      <c r="AB17" s="41"/>
      <c r="AC17" s="70"/>
      <c r="AD17" s="70"/>
      <c r="AE17" s="71"/>
      <c r="AF17" s="70"/>
      <c r="AG17" s="70"/>
    </row>
    <row r="18" spans="8:33" x14ac:dyDescent="0.3">
      <c r="S18" s="41"/>
      <c r="T18" s="41"/>
      <c r="U18" s="41"/>
      <c r="V18" s="43"/>
      <c r="W18" s="41"/>
      <c r="X18" s="43"/>
      <c r="Z18" s="41"/>
      <c r="AA18" s="42"/>
      <c r="AB18" s="41"/>
      <c r="AC18" s="70"/>
      <c r="AD18" s="70"/>
      <c r="AE18" s="71"/>
      <c r="AF18" s="70"/>
      <c r="AG18" s="70"/>
    </row>
    <row r="19" spans="8:33" x14ac:dyDescent="0.3">
      <c r="S19" s="70"/>
      <c r="T19" s="70"/>
      <c r="U19" s="70"/>
      <c r="V19" s="82"/>
      <c r="W19" s="83"/>
      <c r="X19" s="84"/>
      <c r="Z19" s="73"/>
      <c r="AA19" s="73"/>
      <c r="AB19" s="66"/>
      <c r="AC19" s="70"/>
      <c r="AD19" s="70"/>
      <c r="AE19" s="71"/>
      <c r="AF19" s="70"/>
      <c r="AG19" s="70"/>
    </row>
    <row r="20" spans="8:33" x14ac:dyDescent="0.3">
      <c r="T20" s="46"/>
      <c r="U20" s="70"/>
      <c r="V20" s="70"/>
      <c r="W20" s="70"/>
      <c r="X20" s="70"/>
      <c r="Y20" s="70"/>
      <c r="AC20" s="70"/>
      <c r="AD20" s="70"/>
      <c r="AE20" s="71"/>
      <c r="AF20" s="70"/>
      <c r="AG20" s="70"/>
    </row>
    <row r="21" spans="8:33" x14ac:dyDescent="0.3">
      <c r="T21" s="72"/>
      <c r="U21" s="70"/>
      <c r="V21" s="70"/>
      <c r="W21" s="70"/>
      <c r="X21" s="70"/>
      <c r="Y21" s="70"/>
      <c r="Z21" s="75"/>
      <c r="AA21" s="74"/>
      <c r="AB21" s="70"/>
      <c r="AC21" s="70"/>
      <c r="AD21" s="70"/>
      <c r="AE21" s="76"/>
      <c r="AF21" s="77"/>
      <c r="AG21" s="70"/>
    </row>
    <row r="22" spans="8:33" x14ac:dyDescent="0.3">
      <c r="T22" s="72"/>
      <c r="U22" s="70"/>
      <c r="V22" s="70"/>
      <c r="W22" s="70"/>
      <c r="X22" s="70"/>
      <c r="Y22" s="70"/>
      <c r="Z22" s="75"/>
      <c r="AA22" s="74"/>
      <c r="AB22" s="70"/>
      <c r="AC22" s="70"/>
      <c r="AD22" s="70"/>
      <c r="AE22" s="71"/>
      <c r="AF22" s="78"/>
      <c r="AG22" s="70"/>
    </row>
    <row r="23" spans="8:33" x14ac:dyDescent="0.3">
      <c r="T23" s="72"/>
      <c r="U23" s="70"/>
      <c r="V23" s="70"/>
      <c r="W23" s="70"/>
      <c r="X23" s="70"/>
      <c r="Y23" s="70"/>
      <c r="Z23" s="75"/>
      <c r="AA23" s="74"/>
    </row>
    <row r="24" spans="8:33" x14ac:dyDescent="0.3">
      <c r="T24" s="72"/>
      <c r="U24" s="70"/>
      <c r="V24" s="70"/>
      <c r="W24" s="70"/>
      <c r="X24" s="70"/>
      <c r="Y24" s="70"/>
    </row>
    <row r="25" spans="8:33" x14ac:dyDescent="0.3">
      <c r="H25" s="79"/>
      <c r="I25" s="79"/>
      <c r="J25" s="79"/>
      <c r="K25" s="79"/>
      <c r="L25" s="79"/>
      <c r="T25" s="72"/>
      <c r="U25" s="70"/>
      <c r="V25" s="70"/>
      <c r="W25" s="70"/>
      <c r="X25" s="70"/>
      <c r="Y25" s="70"/>
    </row>
    <row r="26" spans="8:33" x14ac:dyDescent="0.3">
      <c r="H26" s="41"/>
      <c r="I26" s="41"/>
      <c r="J26" s="41"/>
      <c r="K26" s="46"/>
      <c r="L26" s="41"/>
      <c r="T26" s="72"/>
      <c r="U26" s="70"/>
      <c r="V26" s="70"/>
      <c r="W26" s="70"/>
      <c r="X26" s="70"/>
      <c r="Y26" s="70"/>
    </row>
    <row r="27" spans="8:33" x14ac:dyDescent="0.3">
      <c r="H27" s="41"/>
      <c r="I27" s="41"/>
      <c r="J27" s="41"/>
      <c r="K27" s="46"/>
      <c r="L27" s="41"/>
      <c r="T27" s="72"/>
    </row>
    <row r="28" spans="8:33" x14ac:dyDescent="0.3">
      <c r="H28" s="41"/>
      <c r="I28" s="41"/>
      <c r="J28" s="41"/>
      <c r="K28" s="46"/>
      <c r="L28" s="41"/>
      <c r="T28" s="41"/>
    </row>
    <row r="29" spans="8:33" x14ac:dyDescent="0.3">
      <c r="H29" s="41"/>
      <c r="I29" s="41"/>
      <c r="J29" s="41"/>
      <c r="K29" s="46"/>
      <c r="L29" s="41"/>
      <c r="T29" s="41"/>
    </row>
    <row r="30" spans="8:33" x14ac:dyDescent="0.3">
      <c r="H30" s="41"/>
      <c r="I30" s="41"/>
      <c r="J30" s="41"/>
      <c r="K30" s="46"/>
      <c r="L30" s="41"/>
      <c r="T30" s="41"/>
      <c r="U30" s="70"/>
      <c r="V30" s="70"/>
      <c r="W30" s="70"/>
      <c r="X30" s="70"/>
      <c r="Y30" s="70"/>
    </row>
    <row r="31" spans="8:33" x14ac:dyDescent="0.3">
      <c r="H31" s="41"/>
      <c r="I31" s="41"/>
      <c r="J31" s="41"/>
      <c r="K31" s="46"/>
      <c r="L31" s="41"/>
      <c r="T31" s="44"/>
      <c r="U31" s="70"/>
      <c r="V31" s="70"/>
      <c r="W31" s="70"/>
      <c r="X31" s="70"/>
      <c r="Y31" s="70"/>
    </row>
    <row r="32" spans="8:33" x14ac:dyDescent="0.3">
      <c r="H32" s="41"/>
      <c r="I32" s="41"/>
      <c r="J32" s="41"/>
      <c r="K32" s="46"/>
      <c r="L32" s="41"/>
      <c r="U32" s="70"/>
      <c r="V32" s="70"/>
      <c r="W32" s="70"/>
      <c r="X32" s="70"/>
      <c r="Y32" s="70"/>
    </row>
    <row r="33" spans="4:28" x14ac:dyDescent="0.3">
      <c r="L33" s="66"/>
      <c r="U33" s="70"/>
      <c r="V33" s="70"/>
      <c r="W33" s="70"/>
      <c r="X33" s="70"/>
      <c r="Y33" s="70"/>
    </row>
    <row r="34" spans="4:28" x14ac:dyDescent="0.3">
      <c r="U34" s="70"/>
      <c r="V34" s="70"/>
      <c r="W34" s="70"/>
      <c r="X34" s="70"/>
      <c r="Y34" s="70"/>
    </row>
    <row r="35" spans="4:28" x14ac:dyDescent="0.3">
      <c r="U35" s="70"/>
      <c r="V35" s="70"/>
      <c r="W35" s="70"/>
      <c r="X35" s="70"/>
      <c r="Y35" s="70"/>
    </row>
    <row r="36" spans="4:28" x14ac:dyDescent="0.3">
      <c r="U36" s="70"/>
      <c r="V36" s="70"/>
      <c r="W36" s="70"/>
      <c r="X36" s="70"/>
      <c r="Y36" s="70"/>
    </row>
    <row r="38" spans="4:28" x14ac:dyDescent="0.3">
      <c r="U38" s="70"/>
      <c r="V38" s="70"/>
      <c r="W38" s="70"/>
      <c r="X38" s="70"/>
      <c r="Y38" s="70"/>
      <c r="Z38" s="79"/>
      <c r="AA38" s="79"/>
      <c r="AB38" s="79"/>
    </row>
    <row r="39" spans="4:28" x14ac:dyDescent="0.3">
      <c r="Z39" s="41"/>
      <c r="AA39" s="43"/>
      <c r="AB39" s="41"/>
    </row>
    <row r="40" spans="4:28" x14ac:dyDescent="0.3">
      <c r="Z40" s="41"/>
      <c r="AA40" s="43"/>
      <c r="AB40" s="41"/>
    </row>
    <row r="41" spans="4:28" ht="18.75" x14ac:dyDescent="0.3">
      <c r="D41" s="80"/>
      <c r="T41" s="74"/>
      <c r="U41" s="74"/>
      <c r="V41" s="74"/>
      <c r="W41" s="74"/>
      <c r="X41" s="74"/>
      <c r="Z41" s="44"/>
      <c r="AA41" s="44"/>
      <c r="AB41" s="45"/>
    </row>
    <row r="42" spans="4:28" x14ac:dyDescent="0.3">
      <c r="T42" s="74"/>
      <c r="U42" s="74"/>
      <c r="V42" s="74"/>
      <c r="W42" s="74"/>
      <c r="X42" s="74"/>
    </row>
    <row r="43" spans="4:28" x14ac:dyDescent="0.3">
      <c r="T43" s="74"/>
      <c r="U43" s="74"/>
      <c r="V43" s="74"/>
      <c r="W43" s="74"/>
      <c r="X43" s="74"/>
    </row>
    <row r="46" spans="4:28" x14ac:dyDescent="0.3">
      <c r="Z46" s="67"/>
      <c r="AA46" s="67"/>
      <c r="AB46" s="67"/>
    </row>
    <row r="47" spans="4:28" x14ac:dyDescent="0.3">
      <c r="Z47" s="74"/>
      <c r="AA47" s="75"/>
      <c r="AB47" s="74"/>
    </row>
    <row r="48" spans="4:28" x14ac:dyDescent="0.3">
      <c r="Z48" s="74"/>
      <c r="AA48" s="75"/>
      <c r="AB48" s="74"/>
    </row>
    <row r="49" spans="26:28" x14ac:dyDescent="0.3">
      <c r="Z49" s="74"/>
      <c r="AA49" s="75"/>
      <c r="AB49" s="74"/>
    </row>
    <row r="50" spans="26:28" x14ac:dyDescent="0.3">
      <c r="Z50" s="67"/>
      <c r="AA50" s="67"/>
      <c r="AB50" s="67"/>
    </row>
    <row r="51" spans="26:28" x14ac:dyDescent="0.3">
      <c r="Z51" s="41"/>
      <c r="AA51" s="46"/>
      <c r="AB51" s="41"/>
    </row>
    <row r="52" spans="26:28" x14ac:dyDescent="0.3">
      <c r="Z52" s="41"/>
      <c r="AA52" s="46"/>
      <c r="AB52" s="41"/>
    </row>
    <row r="53" spans="26:28" x14ac:dyDescent="0.3">
      <c r="Z53" s="41"/>
      <c r="AA53" s="47"/>
      <c r="AB53" s="48"/>
    </row>
    <row r="54" spans="26:28" x14ac:dyDescent="0.3">
      <c r="Z54" s="74"/>
      <c r="AA54" s="75"/>
      <c r="AB54" s="74"/>
    </row>
    <row r="55" spans="26:28" x14ac:dyDescent="0.3">
      <c r="Z55" s="74"/>
      <c r="AA55" s="75"/>
      <c r="AB55" s="74"/>
    </row>
    <row r="56" spans="26:28" x14ac:dyDescent="0.3">
      <c r="Z56" s="74"/>
      <c r="AA56" s="75"/>
      <c r="AB56" s="74"/>
    </row>
    <row r="57" spans="26:28" x14ac:dyDescent="0.3">
      <c r="Z57" s="74"/>
      <c r="AA57" s="75"/>
      <c r="AB57" s="74"/>
    </row>
    <row r="58" spans="26:28" x14ac:dyDescent="0.3">
      <c r="Z58" s="74"/>
      <c r="AA58" s="75"/>
      <c r="AB58" s="74"/>
    </row>
    <row r="59" spans="26:28" x14ac:dyDescent="0.3">
      <c r="Z59" s="74"/>
      <c r="AA59" s="75"/>
      <c r="AB59" s="74"/>
    </row>
    <row r="60" spans="26:28" x14ac:dyDescent="0.3">
      <c r="Z60" s="74"/>
      <c r="AA60" s="75"/>
      <c r="AB60" s="74"/>
    </row>
  </sheetData>
  <mergeCells count="1">
    <mergeCell ref="P13:Q13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P67"/>
  <sheetViews>
    <sheetView zoomScale="115" zoomScaleNormal="115" workbookViewId="0">
      <selection activeCell="M23" sqref="M23"/>
    </sheetView>
  </sheetViews>
  <sheetFormatPr defaultRowHeight="12.75" x14ac:dyDescent="0.2"/>
  <cols>
    <col min="1" max="1" width="24.42578125" style="90" bestFit="1" customWidth="1"/>
    <col min="2" max="2" width="5.5703125" style="90" customWidth="1"/>
    <col min="3" max="3" width="5.7109375" style="90" customWidth="1"/>
    <col min="4" max="4" width="5.5703125" style="90" customWidth="1"/>
    <col min="5" max="5" width="11.140625" style="90" customWidth="1"/>
    <col min="6" max="6" width="10.140625" style="90" customWidth="1"/>
    <col min="7" max="7" width="6" style="90" bestFit="1" customWidth="1"/>
    <col min="8" max="8" width="5.140625" style="90" customWidth="1"/>
    <col min="9" max="9" width="5.5703125" style="90" customWidth="1"/>
    <col min="10" max="10" width="6.42578125" style="90" customWidth="1"/>
    <col min="11" max="11" width="8.85546875" style="90" customWidth="1"/>
    <col min="12" max="12" width="4.85546875" style="90" customWidth="1"/>
    <col min="13" max="13" width="5.28515625" style="90" customWidth="1"/>
    <col min="14" max="14" width="6.5703125" style="90" customWidth="1"/>
    <col min="15" max="15" width="6" style="90" customWidth="1"/>
    <col min="16" max="16384" width="9.140625" style="93"/>
  </cols>
  <sheetData>
    <row r="2" spans="1:16" x14ac:dyDescent="0.2">
      <c r="A2" s="89" t="s">
        <v>36</v>
      </c>
      <c r="D2" s="92"/>
      <c r="E2" s="92"/>
      <c r="I2" s="92"/>
      <c r="J2" s="92"/>
      <c r="L2" s="92"/>
      <c r="N2" s="92"/>
      <c r="O2" s="92"/>
    </row>
    <row r="3" spans="1:16" x14ac:dyDescent="0.2">
      <c r="A3" s="90" t="s">
        <v>37</v>
      </c>
      <c r="B3" s="90">
        <v>1</v>
      </c>
      <c r="C3" s="2" t="s">
        <v>23</v>
      </c>
      <c r="D3" s="90">
        <v>143.91</v>
      </c>
      <c r="E3" s="91">
        <f>D3*10.764</f>
        <v>1549.0472399999999</v>
      </c>
      <c r="F3" s="2">
        <v>1549</v>
      </c>
      <c r="I3" s="94"/>
      <c r="J3" s="94"/>
      <c r="K3" s="94"/>
      <c r="L3" s="94"/>
      <c r="M3" s="94"/>
      <c r="N3" s="94"/>
      <c r="O3" s="94"/>
    </row>
    <row r="4" spans="1:16" x14ac:dyDescent="0.2">
      <c r="B4" s="90">
        <v>2</v>
      </c>
      <c r="C4" s="2" t="s">
        <v>31</v>
      </c>
      <c r="D4" s="90">
        <v>71.19</v>
      </c>
      <c r="E4" s="91">
        <f t="shared" ref="E4:E40" si="0">D4*10.764</f>
        <v>766.28915999999992</v>
      </c>
      <c r="F4" s="2">
        <v>766</v>
      </c>
      <c r="J4" s="91"/>
      <c r="O4" s="91"/>
    </row>
    <row r="5" spans="1:16" x14ac:dyDescent="0.2">
      <c r="B5" s="90">
        <v>3</v>
      </c>
      <c r="C5" s="2" t="s">
        <v>21</v>
      </c>
      <c r="D5" s="90">
        <v>97.69</v>
      </c>
      <c r="E5" s="91">
        <f t="shared" si="0"/>
        <v>1051.5351599999999</v>
      </c>
      <c r="F5" s="2">
        <v>1052</v>
      </c>
      <c r="J5" s="91"/>
      <c r="O5" s="91"/>
    </row>
    <row r="6" spans="1:16" x14ac:dyDescent="0.2">
      <c r="E6" s="91"/>
      <c r="J6" s="91"/>
      <c r="O6" s="91"/>
    </row>
    <row r="7" spans="1:16" x14ac:dyDescent="0.2">
      <c r="A7" s="95" t="s">
        <v>38</v>
      </c>
      <c r="E7" s="91"/>
      <c r="J7" s="91"/>
      <c r="O7" s="91"/>
    </row>
    <row r="8" spans="1:16" x14ac:dyDescent="0.2">
      <c r="A8" s="90" t="s">
        <v>39</v>
      </c>
      <c r="B8" s="90">
        <v>1</v>
      </c>
      <c r="C8" s="2" t="s">
        <v>23</v>
      </c>
      <c r="D8" s="90">
        <v>143.91</v>
      </c>
      <c r="E8" s="91">
        <f t="shared" si="0"/>
        <v>1549.0472399999999</v>
      </c>
      <c r="F8" s="2">
        <v>1549</v>
      </c>
      <c r="J8" s="91"/>
    </row>
    <row r="9" spans="1:16" x14ac:dyDescent="0.2">
      <c r="B9" s="90">
        <v>2</v>
      </c>
      <c r="C9" s="2" t="s">
        <v>31</v>
      </c>
      <c r="D9" s="90">
        <v>71.19</v>
      </c>
      <c r="E9" s="91">
        <f t="shared" si="0"/>
        <v>766.28915999999992</v>
      </c>
      <c r="F9" s="2">
        <v>766</v>
      </c>
      <c r="J9" s="91"/>
    </row>
    <row r="10" spans="1:16" x14ac:dyDescent="0.2">
      <c r="B10" s="90">
        <v>3</v>
      </c>
      <c r="C10" s="2" t="s">
        <v>21</v>
      </c>
      <c r="D10" s="90">
        <v>97.69</v>
      </c>
      <c r="E10" s="91">
        <f t="shared" si="0"/>
        <v>1051.5351599999999</v>
      </c>
      <c r="F10" s="2">
        <v>1052</v>
      </c>
      <c r="J10" s="91"/>
    </row>
    <row r="11" spans="1:16" x14ac:dyDescent="0.2">
      <c r="E11" s="91"/>
      <c r="J11" s="91"/>
      <c r="P11" s="96"/>
    </row>
    <row r="12" spans="1:16" x14ac:dyDescent="0.2">
      <c r="A12" s="95" t="s">
        <v>40</v>
      </c>
      <c r="B12" s="94"/>
      <c r="C12" s="94"/>
      <c r="D12" s="94"/>
      <c r="E12" s="91"/>
      <c r="G12" s="94"/>
      <c r="H12" s="94"/>
      <c r="I12" s="94"/>
      <c r="J12" s="94"/>
      <c r="K12" s="94"/>
      <c r="L12" s="94"/>
      <c r="M12" s="94"/>
      <c r="N12" s="94"/>
      <c r="O12" s="94"/>
      <c r="P12" s="96"/>
    </row>
    <row r="13" spans="1:16" x14ac:dyDescent="0.2">
      <c r="A13" s="90" t="s">
        <v>24</v>
      </c>
      <c r="B13" s="90">
        <v>1</v>
      </c>
      <c r="C13" s="2" t="s">
        <v>23</v>
      </c>
      <c r="D13" s="90">
        <v>143.91</v>
      </c>
      <c r="E13" s="91">
        <f t="shared" si="0"/>
        <v>1549.0472399999999</v>
      </c>
      <c r="F13" s="2">
        <v>1549</v>
      </c>
      <c r="J13" s="91"/>
      <c r="O13" s="91"/>
      <c r="P13" s="96"/>
    </row>
    <row r="14" spans="1:16" x14ac:dyDescent="0.2">
      <c r="B14" s="90">
        <v>2</v>
      </c>
      <c r="C14" s="2" t="s">
        <v>31</v>
      </c>
      <c r="D14" s="90">
        <v>71.19</v>
      </c>
      <c r="E14" s="91">
        <f t="shared" si="0"/>
        <v>766.28915999999992</v>
      </c>
      <c r="F14" s="2">
        <v>766</v>
      </c>
      <c r="J14" s="91"/>
      <c r="O14" s="91"/>
      <c r="P14" s="96"/>
    </row>
    <row r="15" spans="1:16" x14ac:dyDescent="0.2">
      <c r="B15" s="90">
        <v>3</v>
      </c>
      <c r="C15" s="2" t="s">
        <v>21</v>
      </c>
      <c r="D15" s="90">
        <v>97.69</v>
      </c>
      <c r="E15" s="91">
        <f t="shared" si="0"/>
        <v>1051.5351599999999</v>
      </c>
      <c r="F15" s="2">
        <v>1052</v>
      </c>
      <c r="J15" s="91"/>
      <c r="O15" s="91"/>
      <c r="P15" s="96"/>
    </row>
    <row r="16" spans="1:16" x14ac:dyDescent="0.2">
      <c r="E16" s="91"/>
      <c r="J16" s="91"/>
      <c r="O16" s="91"/>
      <c r="P16" s="96"/>
    </row>
    <row r="17" spans="1:16" ht="25.5" x14ac:dyDescent="0.2">
      <c r="A17" s="89" t="s">
        <v>41</v>
      </c>
      <c r="E17" s="91"/>
      <c r="J17" s="91"/>
      <c r="O17" s="97"/>
      <c r="P17" s="96"/>
    </row>
    <row r="18" spans="1:16" x14ac:dyDescent="0.2">
      <c r="A18" s="90" t="s">
        <v>39</v>
      </c>
      <c r="B18" s="90">
        <v>1</v>
      </c>
      <c r="C18" s="2" t="s">
        <v>23</v>
      </c>
      <c r="D18" s="90">
        <v>152.52000000000001</v>
      </c>
      <c r="E18" s="91">
        <f t="shared" si="0"/>
        <v>1641.7252800000001</v>
      </c>
      <c r="F18" s="2">
        <v>1642</v>
      </c>
      <c r="J18" s="91"/>
    </row>
    <row r="19" spans="1:16" x14ac:dyDescent="0.2">
      <c r="B19" s="90">
        <v>2</v>
      </c>
      <c r="C19" s="2" t="s">
        <v>31</v>
      </c>
      <c r="D19" s="90">
        <v>71.19</v>
      </c>
      <c r="E19" s="91">
        <f t="shared" si="0"/>
        <v>766.28915999999992</v>
      </c>
      <c r="F19" s="2">
        <v>766</v>
      </c>
      <c r="J19" s="91"/>
    </row>
    <row r="20" spans="1:16" x14ac:dyDescent="0.2">
      <c r="B20" s="90">
        <v>3</v>
      </c>
      <c r="C20" s="2" t="s">
        <v>21</v>
      </c>
      <c r="D20" s="94">
        <v>102.46</v>
      </c>
      <c r="E20" s="91">
        <f t="shared" si="0"/>
        <v>1102.8794399999999</v>
      </c>
      <c r="F20" s="2">
        <v>1103</v>
      </c>
      <c r="J20" s="91"/>
    </row>
    <row r="21" spans="1:16" x14ac:dyDescent="0.2">
      <c r="B21" s="94"/>
      <c r="C21" s="94"/>
      <c r="D21" s="94"/>
      <c r="E21" s="91"/>
      <c r="G21" s="94"/>
      <c r="H21" s="94"/>
      <c r="I21" s="94"/>
      <c r="J21" s="94"/>
      <c r="K21" s="94"/>
      <c r="L21" s="94"/>
      <c r="M21" s="94"/>
      <c r="N21" s="94"/>
      <c r="O21" s="94"/>
    </row>
    <row r="22" spans="1:16" x14ac:dyDescent="0.2">
      <c r="A22" s="95" t="s">
        <v>42</v>
      </c>
      <c r="E22" s="91"/>
      <c r="J22" s="91"/>
      <c r="O22" s="91"/>
    </row>
    <row r="23" spans="1:16" x14ac:dyDescent="0.2">
      <c r="A23" s="90" t="s">
        <v>43</v>
      </c>
      <c r="B23" s="90">
        <v>1</v>
      </c>
      <c r="C23" s="2" t="s">
        <v>23</v>
      </c>
      <c r="D23" s="90">
        <v>145</v>
      </c>
      <c r="E23" s="91">
        <f t="shared" si="0"/>
        <v>1560.78</v>
      </c>
      <c r="F23" s="2">
        <v>1561</v>
      </c>
      <c r="J23" s="91"/>
      <c r="O23" s="91"/>
    </row>
    <row r="24" spans="1:16" x14ac:dyDescent="0.2">
      <c r="B24" s="90">
        <v>2</v>
      </c>
      <c r="C24" s="2" t="s">
        <v>50</v>
      </c>
      <c r="E24" s="91"/>
      <c r="F24" s="2">
        <v>0</v>
      </c>
      <c r="J24" s="91"/>
      <c r="O24" s="91"/>
    </row>
    <row r="25" spans="1:16" x14ac:dyDescent="0.2">
      <c r="B25" s="90">
        <v>3</v>
      </c>
      <c r="C25" s="2" t="s">
        <v>21</v>
      </c>
      <c r="D25" s="90">
        <v>97.69</v>
      </c>
      <c r="E25" s="91">
        <f t="shared" si="0"/>
        <v>1051.5351599999999</v>
      </c>
      <c r="F25" s="2">
        <v>1052</v>
      </c>
      <c r="J25" s="91"/>
      <c r="O25" s="91"/>
    </row>
    <row r="26" spans="1:16" x14ac:dyDescent="0.2">
      <c r="E26" s="91"/>
      <c r="J26" s="91"/>
      <c r="O26" s="91"/>
    </row>
    <row r="27" spans="1:16" x14ac:dyDescent="0.2">
      <c r="A27" s="95" t="s">
        <v>44</v>
      </c>
      <c r="E27" s="91"/>
      <c r="J27" s="91"/>
      <c r="O27" s="97"/>
    </row>
    <row r="28" spans="1:16" x14ac:dyDescent="0.2">
      <c r="A28" s="90" t="s">
        <v>43</v>
      </c>
      <c r="B28" s="90">
        <v>1</v>
      </c>
      <c r="C28" s="2" t="s">
        <v>23</v>
      </c>
      <c r="D28" s="90">
        <v>152.52000000000001</v>
      </c>
      <c r="E28" s="91">
        <f t="shared" si="0"/>
        <v>1641.7252800000001</v>
      </c>
      <c r="F28" s="2">
        <v>1642</v>
      </c>
      <c r="J28" s="91"/>
      <c r="O28" s="97"/>
    </row>
    <row r="29" spans="1:16" x14ac:dyDescent="0.2">
      <c r="B29" s="90">
        <v>2</v>
      </c>
      <c r="C29" s="2"/>
      <c r="E29" s="91"/>
      <c r="F29" s="2">
        <v>0</v>
      </c>
      <c r="J29" s="91"/>
      <c r="O29" s="97"/>
    </row>
    <row r="30" spans="1:16" x14ac:dyDescent="0.2">
      <c r="B30" s="90">
        <v>3</v>
      </c>
      <c r="C30" s="2" t="s">
        <v>21</v>
      </c>
      <c r="D30" s="90">
        <v>102.46</v>
      </c>
      <c r="E30" s="91">
        <f t="shared" si="0"/>
        <v>1102.8794399999999</v>
      </c>
      <c r="F30" s="2">
        <v>1103</v>
      </c>
      <c r="J30" s="91"/>
      <c r="O30" s="97"/>
    </row>
    <row r="31" spans="1:16" x14ac:dyDescent="0.2">
      <c r="E31" s="91"/>
      <c r="J31" s="91"/>
    </row>
    <row r="32" spans="1:16" x14ac:dyDescent="0.2">
      <c r="A32" s="95" t="s">
        <v>45</v>
      </c>
      <c r="C32" s="94"/>
      <c r="D32" s="94"/>
      <c r="E32" s="91"/>
      <c r="G32" s="94"/>
      <c r="H32" s="94"/>
      <c r="I32" s="94"/>
      <c r="J32" s="94"/>
      <c r="K32" s="94"/>
      <c r="L32" s="94"/>
      <c r="M32" s="94"/>
      <c r="N32" s="94"/>
      <c r="O32" s="94"/>
    </row>
    <row r="33" spans="1:15" x14ac:dyDescent="0.2">
      <c r="A33" s="90" t="s">
        <v>22</v>
      </c>
      <c r="B33" s="90">
        <v>1</v>
      </c>
      <c r="C33" s="2" t="s">
        <v>23</v>
      </c>
      <c r="D33" s="90">
        <v>172.31</v>
      </c>
      <c r="E33" s="91">
        <f t="shared" si="0"/>
        <v>1854.7448399999998</v>
      </c>
      <c r="F33" s="2">
        <v>1855</v>
      </c>
      <c r="J33" s="91"/>
      <c r="O33" s="91"/>
    </row>
    <row r="34" spans="1:15" x14ac:dyDescent="0.2">
      <c r="B34" s="90">
        <v>2</v>
      </c>
      <c r="C34" s="2"/>
      <c r="E34" s="91"/>
      <c r="F34" s="2">
        <v>0</v>
      </c>
      <c r="J34" s="91"/>
      <c r="O34" s="91"/>
    </row>
    <row r="35" spans="1:15" x14ac:dyDescent="0.2">
      <c r="A35" s="89"/>
      <c r="B35" s="90">
        <v>3</v>
      </c>
      <c r="C35" s="2" t="s">
        <v>21</v>
      </c>
      <c r="D35" s="90">
        <v>102.46</v>
      </c>
      <c r="E35" s="91">
        <f t="shared" si="0"/>
        <v>1102.8794399999999</v>
      </c>
      <c r="F35" s="2">
        <v>1103</v>
      </c>
      <c r="J35" s="91"/>
      <c r="O35" s="91"/>
    </row>
    <row r="36" spans="1:15" x14ac:dyDescent="0.2">
      <c r="E36" s="91"/>
      <c r="J36" s="91"/>
      <c r="O36" s="91"/>
    </row>
    <row r="37" spans="1:15" x14ac:dyDescent="0.2">
      <c r="A37" s="89" t="s">
        <v>46</v>
      </c>
      <c r="E37" s="91"/>
      <c r="J37" s="91"/>
      <c r="O37" s="91"/>
    </row>
    <row r="38" spans="1:15" x14ac:dyDescent="0.2">
      <c r="B38" s="90">
        <v>1</v>
      </c>
      <c r="C38" s="2" t="s">
        <v>47</v>
      </c>
      <c r="D38" s="90">
        <v>284.58999999999997</v>
      </c>
      <c r="E38" s="91">
        <f t="shared" si="0"/>
        <v>3063.3267599999995</v>
      </c>
      <c r="F38" s="2">
        <v>3063</v>
      </c>
      <c r="J38" s="91"/>
      <c r="O38" s="91"/>
    </row>
    <row r="39" spans="1:15" x14ac:dyDescent="0.2">
      <c r="B39" s="90">
        <v>2</v>
      </c>
      <c r="C39" s="2" t="s">
        <v>47</v>
      </c>
      <c r="D39" s="90">
        <v>150.86000000000001</v>
      </c>
      <c r="E39" s="91">
        <f t="shared" si="0"/>
        <v>1623.8570400000001</v>
      </c>
      <c r="F39" s="2">
        <v>1624</v>
      </c>
      <c r="J39" s="91"/>
      <c r="O39" s="97"/>
    </row>
    <row r="40" spans="1:15" x14ac:dyDescent="0.2">
      <c r="B40" s="90">
        <v>3</v>
      </c>
      <c r="C40" s="2" t="s">
        <v>47</v>
      </c>
      <c r="D40" s="90">
        <v>208.35</v>
      </c>
      <c r="E40" s="91">
        <f t="shared" si="0"/>
        <v>2242.6794</v>
      </c>
      <c r="F40" s="2">
        <v>2243</v>
      </c>
      <c r="J40" s="91"/>
      <c r="O40" s="97"/>
    </row>
    <row r="41" spans="1:15" x14ac:dyDescent="0.2">
      <c r="E41" s="97"/>
      <c r="J41" s="91"/>
    </row>
    <row r="42" spans="1:15" x14ac:dyDescent="0.2">
      <c r="A42" s="91"/>
      <c r="B42" s="91"/>
      <c r="C42" s="91"/>
      <c r="D42" s="91"/>
    </row>
    <row r="43" spans="1:15" x14ac:dyDescent="0.2">
      <c r="A43" s="91"/>
      <c r="B43" s="91"/>
      <c r="C43" s="91"/>
      <c r="D43" s="91"/>
    </row>
    <row r="44" spans="1:15" x14ac:dyDescent="0.2">
      <c r="A44" s="91"/>
      <c r="B44" s="91"/>
      <c r="C44" s="91"/>
      <c r="D44" s="91"/>
    </row>
    <row r="45" spans="1:15" x14ac:dyDescent="0.2">
      <c r="A45" s="91"/>
      <c r="B45" s="91"/>
      <c r="C45" s="91"/>
      <c r="D45" s="91"/>
    </row>
    <row r="46" spans="1:15" x14ac:dyDescent="0.2">
      <c r="A46" s="91"/>
      <c r="B46" s="91"/>
      <c r="C46" s="91"/>
      <c r="D46" s="91"/>
    </row>
    <row r="47" spans="1:15" x14ac:dyDescent="0.2">
      <c r="A47" s="91"/>
      <c r="B47" s="91"/>
      <c r="C47" s="91"/>
      <c r="D47" s="91"/>
    </row>
    <row r="48" spans="1:15" x14ac:dyDescent="0.2">
      <c r="A48" s="91"/>
      <c r="B48" s="91"/>
      <c r="C48" s="91"/>
      <c r="D48" s="91"/>
    </row>
    <row r="49" spans="1:4" x14ac:dyDescent="0.2">
      <c r="A49" s="91"/>
      <c r="B49" s="91"/>
      <c r="C49" s="91"/>
      <c r="D49" s="91"/>
    </row>
    <row r="50" spans="1:4" x14ac:dyDescent="0.2">
      <c r="A50" s="91"/>
      <c r="B50" s="91"/>
      <c r="C50" s="91"/>
      <c r="D50" s="91"/>
    </row>
    <row r="51" spans="1:4" x14ac:dyDescent="0.2">
      <c r="A51" s="91"/>
      <c r="B51" s="91"/>
      <c r="C51" s="91"/>
      <c r="D51" s="91"/>
    </row>
    <row r="52" spans="1:4" x14ac:dyDescent="0.2">
      <c r="A52" s="91"/>
      <c r="B52" s="91"/>
      <c r="C52" s="91"/>
      <c r="D52" s="91"/>
    </row>
    <row r="54" spans="1:4" x14ac:dyDescent="0.2">
      <c r="C54" s="91"/>
      <c r="D54" s="91"/>
    </row>
    <row r="55" spans="1:4" x14ac:dyDescent="0.2">
      <c r="A55" s="91"/>
      <c r="B55" s="91"/>
      <c r="C55" s="91"/>
      <c r="D55" s="91"/>
    </row>
    <row r="56" spans="1:4" x14ac:dyDescent="0.2">
      <c r="A56" s="91"/>
      <c r="B56" s="91"/>
      <c r="C56" s="91"/>
      <c r="D56" s="91"/>
    </row>
    <row r="57" spans="1:4" x14ac:dyDescent="0.2">
      <c r="A57" s="91"/>
      <c r="B57" s="91"/>
    </row>
    <row r="58" spans="1:4" x14ac:dyDescent="0.2">
      <c r="A58" s="91"/>
      <c r="B58" s="91"/>
    </row>
    <row r="59" spans="1:4" x14ac:dyDescent="0.2">
      <c r="A59" s="91"/>
      <c r="B59" s="91"/>
    </row>
    <row r="60" spans="1:4" x14ac:dyDescent="0.2">
      <c r="A60" s="91"/>
      <c r="B60" s="91"/>
    </row>
    <row r="61" spans="1:4" x14ac:dyDescent="0.2">
      <c r="A61" s="91"/>
      <c r="B61" s="91"/>
    </row>
    <row r="62" spans="1:4" x14ac:dyDescent="0.2">
      <c r="A62" s="91"/>
      <c r="B62" s="91"/>
    </row>
    <row r="63" spans="1:4" x14ac:dyDescent="0.2">
      <c r="A63" s="91"/>
      <c r="B63" s="91"/>
    </row>
    <row r="64" spans="1:4" x14ac:dyDescent="0.2">
      <c r="A64" s="91"/>
      <c r="B64" s="91"/>
    </row>
    <row r="65" spans="1:2" x14ac:dyDescent="0.2">
      <c r="A65" s="91"/>
      <c r="B65" s="91"/>
    </row>
    <row r="66" spans="1:2" x14ac:dyDescent="0.2">
      <c r="A66" s="91"/>
      <c r="B66" s="91"/>
    </row>
    <row r="67" spans="1:2" x14ac:dyDescent="0.2">
      <c r="A67" s="91"/>
      <c r="B67" s="91"/>
    </row>
  </sheetData>
  <phoneticPr fontId="6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AD75BC-AB72-4D0F-B842-545365663BDA}">
  <dimension ref="B1:Q26"/>
  <sheetViews>
    <sheetView zoomScaleNormal="100" workbookViewId="0">
      <selection activeCell="I4" sqref="I4"/>
    </sheetView>
  </sheetViews>
  <sheetFormatPr defaultRowHeight="16.5" x14ac:dyDescent="0.3"/>
  <cols>
    <col min="1" max="1" width="3.42578125" style="8" customWidth="1"/>
    <col min="2" max="2" width="5.85546875" style="8" bestFit="1" customWidth="1"/>
    <col min="3" max="3" width="7.140625" style="8" bestFit="1" customWidth="1"/>
    <col min="4" max="4" width="12.28515625" style="8" bestFit="1" customWidth="1"/>
    <col min="5" max="5" width="12.85546875" style="15" bestFit="1" customWidth="1"/>
    <col min="6" max="7" width="12.85546875" style="15" customWidth="1"/>
    <col min="8" max="8" width="15.7109375" style="8" customWidth="1"/>
    <col min="9" max="9" width="22.28515625" style="8" customWidth="1"/>
    <col min="10" max="10" width="13.7109375" style="8" bestFit="1" customWidth="1"/>
    <col min="11" max="11" width="12.140625" style="8" bestFit="1" customWidth="1"/>
    <col min="12" max="12" width="14.7109375" style="8" bestFit="1" customWidth="1"/>
    <col min="13" max="13" width="9.7109375" style="8" bestFit="1" customWidth="1"/>
    <col min="14" max="15" width="9.140625" style="8"/>
    <col min="16" max="16" width="20.140625" style="8" customWidth="1"/>
    <col min="17" max="17" width="21.28515625" style="8" customWidth="1"/>
    <col min="18" max="16384" width="9.140625" style="8"/>
  </cols>
  <sheetData>
    <row r="1" spans="2:17" ht="17.25" thickBot="1" x14ac:dyDescent="0.35">
      <c r="B1" s="16"/>
      <c r="C1" s="16"/>
      <c r="D1" s="16"/>
      <c r="E1" s="16"/>
      <c r="F1" s="16"/>
      <c r="G1" s="16"/>
      <c r="H1" s="16"/>
      <c r="I1" s="5"/>
      <c r="J1" s="5"/>
      <c r="K1" s="5"/>
      <c r="L1" s="5"/>
      <c r="M1" s="5"/>
      <c r="N1" s="5"/>
    </row>
    <row r="2" spans="2:17" ht="33" x14ac:dyDescent="0.3">
      <c r="B2" s="22" t="s">
        <v>11</v>
      </c>
      <c r="C2" s="23" t="s">
        <v>14</v>
      </c>
      <c r="D2" s="24" t="s">
        <v>56</v>
      </c>
      <c r="E2" s="25" t="s">
        <v>57</v>
      </c>
      <c r="F2" s="25" t="s">
        <v>58</v>
      </c>
      <c r="G2" s="25" t="s">
        <v>59</v>
      </c>
      <c r="H2" s="26" t="s">
        <v>15</v>
      </c>
      <c r="I2" s="27" t="s">
        <v>10</v>
      </c>
      <c r="J2" s="27" t="s">
        <v>16</v>
      </c>
      <c r="K2" s="28" t="s">
        <v>17</v>
      </c>
      <c r="L2" s="29" t="s">
        <v>18</v>
      </c>
      <c r="M2" s="30" t="s">
        <v>19</v>
      </c>
      <c r="N2" s="5"/>
    </row>
    <row r="3" spans="2:17" x14ac:dyDescent="0.3">
      <c r="B3" s="31">
        <v>1</v>
      </c>
      <c r="C3" s="17">
        <v>802</v>
      </c>
      <c r="D3" s="18">
        <v>64.650000000000006</v>
      </c>
      <c r="E3" s="19">
        <f>D3*10.764</f>
        <v>695.89260000000002</v>
      </c>
      <c r="F3" s="19"/>
      <c r="G3" s="19"/>
      <c r="H3" s="18">
        <v>26161249</v>
      </c>
      <c r="I3" s="17">
        <f>H3/E3</f>
        <v>37593.802549416389</v>
      </c>
      <c r="J3" s="18">
        <v>1569800</v>
      </c>
      <c r="K3" s="18">
        <v>30000</v>
      </c>
      <c r="L3" s="18">
        <f>H3+J3+K3</f>
        <v>27761049</v>
      </c>
      <c r="M3" s="32">
        <f>L3/E3</f>
        <v>39892.720514631139</v>
      </c>
      <c r="N3" s="5"/>
    </row>
    <row r="4" spans="2:17" x14ac:dyDescent="0.3">
      <c r="B4" s="31">
        <v>2</v>
      </c>
      <c r="C4" s="17">
        <v>1004</v>
      </c>
      <c r="D4" s="18"/>
      <c r="E4" s="19"/>
      <c r="F4" s="19">
        <v>120</v>
      </c>
      <c r="G4" s="19">
        <f>F4*10.764</f>
        <v>1291.6799999999998</v>
      </c>
      <c r="H4" s="18">
        <v>46500000</v>
      </c>
      <c r="I4" s="17">
        <f>H4/G4</f>
        <v>35999.628390932747</v>
      </c>
      <c r="J4" s="18"/>
      <c r="K4" s="18"/>
      <c r="L4" s="18"/>
      <c r="M4" s="32"/>
      <c r="N4" s="5"/>
    </row>
    <row r="5" spans="2:17" x14ac:dyDescent="0.3">
      <c r="B5" s="31">
        <v>3</v>
      </c>
      <c r="C5" s="17">
        <v>403</v>
      </c>
      <c r="D5" s="18">
        <v>41.8</v>
      </c>
      <c r="E5" s="19">
        <f>D5*10.764</f>
        <v>449.93519999999995</v>
      </c>
      <c r="F5" s="19"/>
      <c r="G5" s="19"/>
      <c r="H5" s="18">
        <v>15910000</v>
      </c>
      <c r="I5" s="17">
        <f>H5/E5</f>
        <v>35360.647488793948</v>
      </c>
      <c r="J5" s="18"/>
      <c r="K5" s="18"/>
      <c r="L5" s="18"/>
      <c r="M5" s="32"/>
      <c r="N5" s="5"/>
    </row>
    <row r="6" spans="2:17" x14ac:dyDescent="0.3">
      <c r="B6" s="31">
        <v>4</v>
      </c>
      <c r="C6" s="17"/>
      <c r="D6" s="18">
        <f>E6/10.764</f>
        <v>83.147528799702712</v>
      </c>
      <c r="E6" s="19">
        <v>895</v>
      </c>
      <c r="F6" s="19"/>
      <c r="G6" s="19"/>
      <c r="H6" s="18">
        <v>36695000</v>
      </c>
      <c r="I6" s="17">
        <f>H6/E6</f>
        <v>41000</v>
      </c>
      <c r="J6" s="18"/>
      <c r="K6" s="18"/>
      <c r="L6" s="18"/>
      <c r="M6" s="32"/>
      <c r="N6" s="5"/>
    </row>
    <row r="7" spans="2:17" x14ac:dyDescent="0.3">
      <c r="B7" s="31">
        <v>5</v>
      </c>
      <c r="C7" s="17"/>
      <c r="D7" s="18"/>
      <c r="E7" s="19"/>
      <c r="F7" s="19"/>
      <c r="G7" s="19"/>
      <c r="H7" s="18"/>
      <c r="I7" s="17" t="e">
        <f t="shared" ref="I7:I11" si="0">H7/E7</f>
        <v>#DIV/0!</v>
      </c>
      <c r="J7" s="18"/>
      <c r="K7" s="18"/>
      <c r="L7" s="18"/>
      <c r="M7" s="32"/>
      <c r="N7" s="5"/>
    </row>
    <row r="8" spans="2:17" x14ac:dyDescent="0.3">
      <c r="B8" s="31">
        <v>6</v>
      </c>
      <c r="C8" s="17"/>
      <c r="D8" s="18"/>
      <c r="E8" s="19"/>
      <c r="F8" s="19"/>
      <c r="G8" s="19"/>
      <c r="H8" s="18"/>
      <c r="I8" s="17" t="e">
        <f t="shared" si="0"/>
        <v>#DIV/0!</v>
      </c>
      <c r="J8" s="18"/>
      <c r="K8" s="18"/>
      <c r="L8" s="18"/>
      <c r="M8" s="32"/>
      <c r="N8" s="5"/>
    </row>
    <row r="9" spans="2:17" x14ac:dyDescent="0.3">
      <c r="B9" s="31">
        <v>7</v>
      </c>
      <c r="C9" s="17"/>
      <c r="D9" s="18"/>
      <c r="E9" s="19"/>
      <c r="F9" s="19"/>
      <c r="G9" s="19"/>
      <c r="H9" s="18"/>
      <c r="I9" s="17" t="e">
        <f t="shared" si="0"/>
        <v>#DIV/0!</v>
      </c>
      <c r="J9" s="18"/>
      <c r="K9" s="18"/>
      <c r="L9" s="18"/>
      <c r="M9" s="32"/>
      <c r="N9" s="5"/>
    </row>
    <row r="10" spans="2:17" x14ac:dyDescent="0.3">
      <c r="B10" s="31">
        <v>8</v>
      </c>
      <c r="C10" s="17"/>
      <c r="D10" s="18"/>
      <c r="E10" s="19"/>
      <c r="F10" s="19"/>
      <c r="G10" s="19"/>
      <c r="H10" s="18"/>
      <c r="I10" s="17" t="e">
        <f t="shared" si="0"/>
        <v>#DIV/0!</v>
      </c>
      <c r="J10" s="18"/>
      <c r="K10" s="18"/>
      <c r="L10" s="18"/>
      <c r="M10" s="32"/>
      <c r="N10" s="5"/>
    </row>
    <row r="11" spans="2:17" x14ac:dyDescent="0.3">
      <c r="B11" s="31">
        <v>9</v>
      </c>
      <c r="C11" s="17"/>
      <c r="D11" s="18"/>
      <c r="E11" s="19"/>
      <c r="F11" s="19"/>
      <c r="G11" s="19"/>
      <c r="H11" s="18"/>
      <c r="I11" s="17" t="e">
        <f t="shared" si="0"/>
        <v>#DIV/0!</v>
      </c>
      <c r="J11" s="18"/>
      <c r="K11" s="18"/>
      <c r="L11" s="18"/>
      <c r="M11" s="32"/>
      <c r="N11" s="5"/>
    </row>
    <row r="12" spans="2:17" x14ac:dyDescent="0.3">
      <c r="B12" s="31">
        <v>10</v>
      </c>
      <c r="C12" s="17"/>
      <c r="D12" s="18"/>
      <c r="E12" s="19"/>
      <c r="F12" s="19"/>
      <c r="G12" s="19"/>
      <c r="H12" s="20"/>
      <c r="I12" s="17"/>
      <c r="J12" s="18"/>
      <c r="K12" s="18"/>
      <c r="L12" s="18"/>
      <c r="M12" s="32"/>
      <c r="N12" s="5"/>
    </row>
    <row r="13" spans="2:17" x14ac:dyDescent="0.3">
      <c r="B13" s="31">
        <v>11</v>
      </c>
      <c r="C13" s="17"/>
      <c r="D13" s="18"/>
      <c r="E13" s="19"/>
      <c r="F13" s="19"/>
      <c r="G13" s="19"/>
      <c r="H13" s="18"/>
      <c r="I13" s="17"/>
      <c r="J13" s="18"/>
      <c r="K13" s="18"/>
      <c r="L13" s="18"/>
      <c r="M13" s="32"/>
      <c r="N13" s="5"/>
    </row>
    <row r="14" spans="2:17" x14ac:dyDescent="0.3">
      <c r="B14" s="31">
        <v>12</v>
      </c>
      <c r="C14" s="17"/>
      <c r="D14" s="18"/>
      <c r="E14" s="19"/>
      <c r="F14" s="19"/>
      <c r="G14" s="19"/>
      <c r="H14" s="18"/>
      <c r="I14" s="17"/>
      <c r="J14" s="18"/>
      <c r="K14" s="18"/>
      <c r="L14" s="18"/>
      <c r="M14" s="32"/>
      <c r="N14" s="5"/>
      <c r="P14" s="49"/>
      <c r="Q14" s="49"/>
    </row>
    <row r="15" spans="2:17" x14ac:dyDescent="0.3">
      <c r="B15" s="31">
        <v>13</v>
      </c>
      <c r="C15" s="17"/>
      <c r="D15" s="18"/>
      <c r="E15" s="19"/>
      <c r="F15" s="19"/>
      <c r="G15" s="19"/>
      <c r="H15" s="18"/>
      <c r="I15" s="17"/>
      <c r="J15" s="18"/>
      <c r="K15" s="18"/>
      <c r="L15" s="18"/>
      <c r="M15" s="32"/>
      <c r="N15" s="5"/>
    </row>
    <row r="16" spans="2:17" x14ac:dyDescent="0.3">
      <c r="B16" s="31">
        <v>14</v>
      </c>
      <c r="C16" s="17"/>
      <c r="D16" s="18"/>
      <c r="E16" s="19"/>
      <c r="F16" s="19"/>
      <c r="G16" s="19"/>
      <c r="H16" s="18"/>
      <c r="I16" s="17"/>
      <c r="J16" s="18"/>
      <c r="K16" s="18"/>
      <c r="L16" s="18"/>
      <c r="M16" s="32"/>
      <c r="N16" s="5"/>
    </row>
    <row r="17" spans="2:14" x14ac:dyDescent="0.3">
      <c r="B17" s="31">
        <v>15</v>
      </c>
      <c r="C17" s="21"/>
      <c r="D17" s="18"/>
      <c r="E17" s="19"/>
      <c r="F17" s="19"/>
      <c r="G17" s="19"/>
      <c r="H17" s="18"/>
      <c r="I17" s="17"/>
      <c r="J17" s="18"/>
      <c r="K17" s="18"/>
      <c r="L17" s="18"/>
      <c r="M17" s="32"/>
      <c r="N17" s="5"/>
    </row>
    <row r="18" spans="2:14" x14ac:dyDescent="0.3">
      <c r="B18" s="31">
        <v>16</v>
      </c>
      <c r="C18" s="21"/>
      <c r="D18" s="18"/>
      <c r="E18" s="19"/>
      <c r="F18" s="19"/>
      <c r="G18" s="19"/>
      <c r="H18" s="18"/>
      <c r="I18" s="17"/>
      <c r="J18" s="18"/>
      <c r="K18" s="18"/>
      <c r="L18" s="18"/>
      <c r="M18" s="32"/>
      <c r="N18" s="5"/>
    </row>
    <row r="19" spans="2:14" ht="17.25" thickBot="1" x14ac:dyDescent="0.35">
      <c r="B19" s="33">
        <v>17</v>
      </c>
      <c r="C19" s="34"/>
      <c r="D19" s="35"/>
      <c r="E19" s="36"/>
      <c r="F19" s="36"/>
      <c r="G19" s="36"/>
      <c r="H19" s="35"/>
      <c r="I19" s="37"/>
      <c r="J19" s="35"/>
      <c r="K19" s="35"/>
      <c r="L19" s="35"/>
      <c r="M19" s="38"/>
      <c r="N19" s="5"/>
    </row>
    <row r="20" spans="2:14" ht="17.25" thickBot="1" x14ac:dyDescent="0.35">
      <c r="B20" s="15"/>
      <c r="C20" s="15"/>
      <c r="D20" s="15"/>
      <c r="H20" s="15"/>
      <c r="I20" s="39" t="e">
        <f>AVERAGE(I3:I19)</f>
        <v>#DIV/0!</v>
      </c>
      <c r="J20" s="110" t="s">
        <v>20</v>
      </c>
      <c r="K20" s="110"/>
      <c r="L20" s="110"/>
      <c r="M20" s="40">
        <f>AVERAGE(M3:M19)</f>
        <v>39892.720514631139</v>
      </c>
    </row>
    <row r="21" spans="2:14" x14ac:dyDescent="0.3">
      <c r="B21" s="15"/>
      <c r="C21" s="15"/>
      <c r="D21" s="15"/>
      <c r="H21" s="15"/>
      <c r="I21" s="15"/>
      <c r="J21" s="15"/>
      <c r="K21" s="15"/>
      <c r="L21" s="15"/>
    </row>
    <row r="22" spans="2:14" x14ac:dyDescent="0.3">
      <c r="B22" s="15"/>
      <c r="C22" s="15"/>
      <c r="D22" s="15"/>
      <c r="H22" s="15"/>
      <c r="I22" s="15"/>
      <c r="J22" s="15"/>
      <c r="K22" s="15"/>
      <c r="L22" s="15"/>
    </row>
    <row r="23" spans="2:14" x14ac:dyDescent="0.3">
      <c r="B23" s="15"/>
      <c r="C23" s="15"/>
      <c r="D23" s="15"/>
      <c r="H23" s="15"/>
      <c r="I23" s="15"/>
      <c r="J23" s="15"/>
      <c r="K23" s="15"/>
      <c r="L23" s="15"/>
    </row>
    <row r="24" spans="2:14" x14ac:dyDescent="0.3">
      <c r="B24" s="15"/>
      <c r="C24" s="15"/>
      <c r="D24" s="15"/>
      <c r="H24" s="15"/>
      <c r="I24" s="15"/>
      <c r="J24" s="15"/>
      <c r="K24" s="15"/>
      <c r="L24" s="15"/>
    </row>
    <row r="25" spans="2:14" x14ac:dyDescent="0.3">
      <c r="B25" s="15"/>
      <c r="C25" s="15"/>
      <c r="D25" s="15"/>
      <c r="H25" s="15"/>
      <c r="I25" s="15"/>
      <c r="J25" s="15"/>
      <c r="K25" s="15"/>
      <c r="L25" s="15"/>
    </row>
    <row r="26" spans="2:14" x14ac:dyDescent="0.3">
      <c r="B26" s="15"/>
      <c r="C26" s="15"/>
      <c r="D26" s="15"/>
      <c r="H26" s="15"/>
      <c r="I26" s="15"/>
      <c r="J26" s="15"/>
      <c r="K26" s="15"/>
      <c r="L26" s="15"/>
    </row>
  </sheetData>
  <mergeCells count="1">
    <mergeCell ref="J20:L20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5BF18F-CE0B-44B1-B3F9-8D180A2FCA64}">
  <dimension ref="E5:H18"/>
  <sheetViews>
    <sheetView zoomScaleNormal="100" workbookViewId="0">
      <selection activeCell="J8" sqref="J8"/>
    </sheetView>
  </sheetViews>
  <sheetFormatPr defaultRowHeight="15" x14ac:dyDescent="0.25"/>
  <cols>
    <col min="5" max="5" width="19.42578125" customWidth="1"/>
    <col min="6" max="6" width="15.7109375" customWidth="1"/>
    <col min="7" max="7" width="13.42578125" customWidth="1"/>
    <col min="8" max="8" width="12.5703125" bestFit="1" customWidth="1"/>
  </cols>
  <sheetData>
    <row r="5" spans="5:8" x14ac:dyDescent="0.25">
      <c r="E5" s="50"/>
      <c r="F5" s="50"/>
      <c r="G5" s="50"/>
    </row>
    <row r="6" spans="5:8" x14ac:dyDescent="0.25">
      <c r="E6" s="51"/>
      <c r="F6" s="52"/>
      <c r="G6" s="53"/>
      <c r="H6" s="54"/>
    </row>
    <row r="7" spans="5:8" x14ac:dyDescent="0.25">
      <c r="E7" s="51"/>
      <c r="F7" s="52"/>
      <c r="G7" s="53"/>
      <c r="H7" s="54"/>
    </row>
    <row r="8" spans="5:8" x14ac:dyDescent="0.25">
      <c r="E8" s="51"/>
      <c r="F8" s="52"/>
      <c r="G8" s="53"/>
      <c r="H8" s="54"/>
    </row>
    <row r="9" spans="5:8" x14ac:dyDescent="0.25">
      <c r="E9" s="51"/>
      <c r="F9" s="52"/>
      <c r="G9" s="53"/>
      <c r="H9" s="54"/>
    </row>
    <row r="10" spans="5:8" x14ac:dyDescent="0.25">
      <c r="E10" s="51"/>
      <c r="F10" s="52"/>
      <c r="G10" s="53"/>
      <c r="H10" s="54"/>
    </row>
    <row r="11" spans="5:8" x14ac:dyDescent="0.25">
      <c r="E11" s="51"/>
      <c r="F11" s="53"/>
      <c r="G11" s="53"/>
      <c r="H11" s="54"/>
    </row>
    <row r="12" spans="5:8" x14ac:dyDescent="0.25">
      <c r="E12" s="51"/>
      <c r="F12" s="52"/>
      <c r="G12" s="53"/>
      <c r="H12" s="54"/>
    </row>
    <row r="13" spans="5:8" x14ac:dyDescent="0.25">
      <c r="E13" s="51"/>
      <c r="F13" s="53"/>
      <c r="G13" s="53"/>
      <c r="H13" s="54"/>
    </row>
    <row r="14" spans="5:8" x14ac:dyDescent="0.25">
      <c r="E14" s="51"/>
      <c r="F14" s="52"/>
      <c r="G14" s="53"/>
      <c r="H14" s="54"/>
    </row>
    <row r="15" spans="5:8" x14ac:dyDescent="0.25">
      <c r="E15" s="51"/>
      <c r="F15" s="52"/>
      <c r="G15" s="53"/>
      <c r="H15" s="54"/>
    </row>
    <row r="16" spans="5:8" x14ac:dyDescent="0.25">
      <c r="E16" s="51"/>
      <c r="F16" s="52"/>
      <c r="G16" s="53"/>
      <c r="H16" s="54"/>
    </row>
    <row r="17" spans="5:8" x14ac:dyDescent="0.25">
      <c r="E17" s="51"/>
      <c r="F17" s="53"/>
      <c r="G17" s="53"/>
      <c r="H17" s="54"/>
    </row>
    <row r="18" spans="5:8" x14ac:dyDescent="0.25">
      <c r="E18" s="55"/>
      <c r="F18" s="56"/>
      <c r="G18" s="57"/>
      <c r="H18" s="5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Tower 2</vt:lpstr>
      <vt:lpstr>Total</vt:lpstr>
      <vt:lpstr>Rera</vt:lpstr>
      <vt:lpstr>Typical Floor</vt:lpstr>
      <vt:lpstr>IGR</vt:lpstr>
      <vt:lpstr>RR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Vinita Surve</cp:lastModifiedBy>
  <cp:lastPrinted>2013-08-31T05:30:46Z</cp:lastPrinted>
  <dcterms:created xsi:type="dcterms:W3CDTF">2013-08-30T08:57:19Z</dcterms:created>
  <dcterms:modified xsi:type="dcterms:W3CDTF">2024-12-17T11:31:51Z</dcterms:modified>
</cp:coreProperties>
</file>