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A8836EC-4699-4E3E-B12D-B8F12584DB38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" sheetId="4" r:id="rId1"/>
    <sheet name="2001-rate" sheetId="5" r:id="rId2"/>
    <sheet name="2022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C42" i="4" l="1"/>
  <c r="C43" i="4"/>
  <c r="C44" i="4"/>
  <c r="C51" i="4" s="1"/>
  <c r="C45" i="4"/>
  <c r="C46" i="4"/>
  <c r="C47" i="4"/>
  <c r="C48" i="4"/>
  <c r="C49" i="4"/>
  <c r="C50" i="4"/>
  <c r="C52" i="4"/>
  <c r="C53" i="4"/>
  <c r="C54" i="4"/>
  <c r="C41" i="4"/>
  <c r="C38" i="4" l="1"/>
  <c r="C37" i="4"/>
  <c r="E26" i="4"/>
  <c r="F3" i="4"/>
  <c r="C19" i="4" l="1"/>
  <c r="C12" i="4" l="1"/>
  <c r="C21" i="4" l="1"/>
  <c r="U34" i="4" l="1"/>
  <c r="C14" i="4" l="1"/>
  <c r="C6" i="4"/>
  <c r="C15" i="4" l="1"/>
  <c r="D6" i="4"/>
  <c r="C17" i="4"/>
  <c r="C23" i="4" s="1"/>
  <c r="E23" i="4" l="1"/>
  <c r="E25" i="4" s="1"/>
  <c r="F23" i="4"/>
  <c r="F24" i="4" s="1"/>
  <c r="C26" i="4" s="1"/>
  <c r="E28" i="4" l="1"/>
  <c r="C25" i="4" s="1"/>
  <c r="C28" i="4" l="1"/>
  <c r="C32" i="4" s="1"/>
  <c r="C33" i="4" l="1"/>
</calcChain>
</file>

<file path=xl/sharedStrings.xml><?xml version="1.0" encoding="utf-8"?>
<sst xmlns="http://schemas.openxmlformats.org/spreadsheetml/2006/main" count="42" uniqueCount="42">
  <si>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</si>
  <si>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</si>
  <si>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</si>
  <si>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</si>
  <si>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</si>
  <si>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</si>
  <si>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</si>
  <si>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</si>
  <si>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</si>
  <si>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</si>
  <si>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</si>
  <si>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</si>
  <si>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</si>
  <si>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</si>
  <si>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</si>
  <si>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</si>
  <si>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</si>
  <si>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</si>
  <si>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</si>
  <si>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</si>
  <si>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</si>
  <si>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</si>
  <si>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</si>
  <si>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</si>
  <si>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</si>
  <si>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</si>
  <si>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</si>
  <si>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</si>
  <si>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</si>
  <si>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</si>
  <si>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above 10 lakhs</t>
  </si>
  <si>
    <t>ca</t>
  </si>
  <si>
    <t>bua</t>
  </si>
  <si>
    <t>Cost Inflation Index - 2001</t>
  </si>
  <si>
    <t xml:space="preserve">{(100-10) x20}/70.00 </t>
  </si>
  <si>
    <t>Mr. Attasseril Thomas John</t>
  </si>
  <si>
    <t>stamp duty - 8%</t>
  </si>
  <si>
    <t>whichever is less</t>
  </si>
  <si>
    <t>agreement - 24.10.2024</t>
  </si>
  <si>
    <t>Cost Inflation Index -  2024-2025</t>
  </si>
  <si>
    <t>oc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</si>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</sst>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4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0" fontId="0" fillId="5" borderId="2" xfId="0" applyFill="1" applyBorder="1" applyAlignment="1">
      <alignment horizontal="center" vertical="top"/>
    </xf>
    <xf numFmtId="0" fontId="7" fillId="8" borderId="3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4" xfId="2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5" borderId="6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37</xdr:row>
      <xdr:rowOff>116187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5235" y="392206"/>
          <a:ext cx="11614961" cy="7024054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13</xdr:row>
      <xdr:rowOff>57150</xdr:rowOff>
    </xdr:from>
    <xdr:to>
      <xdr:col>13</xdr:col>
      <xdr:colOff>439057</xdr:colOff>
      <xdr:row>57</xdr:row>
      <xdr:rowOff>96425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4D213-24D4-419A-BB0B-8023BE348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2533650"/>
          <a:ext cx="6496957" cy="8421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57150</xdr:rowOff>
    </xdr:from>
    <xdr:to>
      <xdr:col>12</xdr:col>
      <xdr:colOff>95250</xdr:colOff>
      <xdr:row>43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C515FB-C36C-40A0-B03A-B5308028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3105150"/>
          <a:ext cx="6924675" cy="516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482804</xdr:colOff>
      <xdr:row>0</xdr:row>
      <xdr:rowOff>85724</xdr:rowOff>
    </xdr:from>
    <xdr:to>
      <xdr:col>21</xdr:col>
      <xdr:colOff>57149</xdr:colOff>
      <xdr:row>27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638D0-AB19-447B-9458-BB52EC11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4754" y="85724"/>
          <a:ext cx="5060745" cy="520065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0</xdr:row>
      <xdr:rowOff>0</xdr:rowOff>
    </xdr:from>
    <xdr:to>
      <xdr:col>12</xdr:col>
      <xdr:colOff>209550</xdr:colOff>
      <xdr:row>27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EBA483-6E3F-4043-862C-2DDF6695D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" y="0"/>
          <a:ext cx="6924675" cy="516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zoomScaleNormal="100" workbookViewId="0">
      <selection activeCell="C51" sqref="C51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0" t="s">
        <v>35</v>
      </c>
      <c r="B1" s="51"/>
      <c r="C1" s="52"/>
    </row>
    <row r="2" spans="1:12" ht="15" customHeight="1" x14ac:dyDescent="0.3">
      <c r="A2" s="53" t="s">
        <v>9</v>
      </c>
      <c r="B2" s="54"/>
      <c r="C2" s="24">
        <v>2001</v>
      </c>
      <c r="E2" t="s">
        <v>31</v>
      </c>
      <c r="F2" s="23">
        <v>850</v>
      </c>
    </row>
    <row r="3" spans="1:12" x14ac:dyDescent="0.25">
      <c r="A3" s="25"/>
      <c r="B3" s="25"/>
      <c r="C3" s="25"/>
      <c r="E3" t="s">
        <v>32</v>
      </c>
      <c r="F3">
        <f>94.79*10.764</f>
        <v>1020.31956</v>
      </c>
      <c r="L3" s="3"/>
    </row>
    <row r="4" spans="1:12" x14ac:dyDescent="0.25">
      <c r="A4" s="25" t="s">
        <v>10</v>
      </c>
      <c r="B4" s="25"/>
      <c r="C4" s="25">
        <v>2001</v>
      </c>
      <c r="G4" s="59" t="s">
        <v>14</v>
      </c>
      <c r="H4" s="60"/>
      <c r="K4" s="58"/>
      <c r="L4" s="58"/>
    </row>
    <row r="5" spans="1:12" x14ac:dyDescent="0.25">
      <c r="A5" s="25" t="s">
        <v>0</v>
      </c>
      <c r="B5" s="25"/>
      <c r="C5" s="25">
        <v>1985</v>
      </c>
      <c r="D5" t="s">
        <v>40</v>
      </c>
      <c r="G5" s="15" t="s">
        <v>26</v>
      </c>
      <c r="H5" s="16">
        <v>48</v>
      </c>
      <c r="J5" s="10"/>
    </row>
    <row r="6" spans="1:12" x14ac:dyDescent="0.25">
      <c r="A6" s="25" t="s">
        <v>1</v>
      </c>
      <c r="B6" s="26"/>
      <c r="C6" s="25">
        <f>C4-C5</f>
        <v>16</v>
      </c>
      <c r="D6">
        <f>70-C6</f>
        <v>54</v>
      </c>
      <c r="G6" s="15" t="s">
        <v>27</v>
      </c>
      <c r="H6" s="18">
        <v>8</v>
      </c>
    </row>
    <row r="7" spans="1:12" x14ac:dyDescent="0.25">
      <c r="A7" s="55" t="s">
        <v>15</v>
      </c>
      <c r="B7" s="26" t="s">
        <v>11</v>
      </c>
      <c r="C7" s="26" t="s">
        <v>12</v>
      </c>
      <c r="G7" s="15" t="s">
        <v>28</v>
      </c>
      <c r="H7" s="17">
        <v>20300</v>
      </c>
      <c r="I7" s="2"/>
    </row>
    <row r="8" spans="1:12" ht="15.75" customHeight="1" x14ac:dyDescent="0.25">
      <c r="A8" s="56"/>
      <c r="B8" s="26"/>
      <c r="C8" s="27">
        <v>94.79</v>
      </c>
      <c r="F8" s="1"/>
      <c r="G8" s="13"/>
      <c r="H8" s="14"/>
      <c r="I8" s="2"/>
    </row>
    <row r="9" spans="1:12" ht="33.75" customHeight="1" x14ac:dyDescent="0.25">
      <c r="A9" s="49"/>
      <c r="B9" s="26"/>
      <c r="C9" s="26"/>
      <c r="G9" s="9" t="s">
        <v>19</v>
      </c>
      <c r="H9" s="2"/>
      <c r="K9" s="1"/>
    </row>
    <row r="10" spans="1:12" x14ac:dyDescent="0.25">
      <c r="A10" s="28" t="s">
        <v>18</v>
      </c>
      <c r="B10" s="29"/>
      <c r="C10" s="30">
        <v>5500</v>
      </c>
      <c r="D10" t="s">
        <v>23</v>
      </c>
      <c r="I10" s="2"/>
    </row>
    <row r="11" spans="1:12" x14ac:dyDescent="0.25">
      <c r="A11" s="28"/>
      <c r="B11" s="29"/>
      <c r="C11" s="29"/>
      <c r="D11" t="s">
        <v>24</v>
      </c>
    </row>
    <row r="12" spans="1:12" x14ac:dyDescent="0.25">
      <c r="A12" s="29" t="s">
        <v>16</v>
      </c>
      <c r="B12" s="29"/>
      <c r="C12" s="30">
        <f>ROUND(C8*C10,0)</f>
        <v>521345</v>
      </c>
      <c r="D12" s="2" t="s">
        <v>25</v>
      </c>
      <c r="I12" s="4"/>
      <c r="J12" s="4"/>
      <c r="K12" s="4"/>
    </row>
    <row r="13" spans="1:12" x14ac:dyDescent="0.25">
      <c r="A13" s="29"/>
      <c r="B13" s="29"/>
      <c r="C13" s="30"/>
      <c r="D13" t="s">
        <v>29</v>
      </c>
      <c r="F13" s="6"/>
      <c r="G13" s="6"/>
      <c r="H13" s="6"/>
      <c r="I13" s="4"/>
      <c r="J13" s="4"/>
      <c r="K13" s="4"/>
    </row>
    <row r="14" spans="1:12" x14ac:dyDescent="0.25">
      <c r="A14" s="29" t="s">
        <v>2</v>
      </c>
      <c r="B14" s="29"/>
      <c r="C14" s="29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1" t="s">
        <v>34</v>
      </c>
      <c r="B15" s="29"/>
      <c r="C15" s="32">
        <f>C14*C6/70</f>
        <v>20.571428571428573</v>
      </c>
      <c r="F15" s="6"/>
      <c r="G15" s="6"/>
      <c r="H15" s="7"/>
      <c r="I15" s="4"/>
      <c r="J15" s="4"/>
      <c r="K15" s="4"/>
    </row>
    <row r="16" spans="1:12" x14ac:dyDescent="0.25">
      <c r="A16" s="29"/>
      <c r="B16" s="29"/>
      <c r="C16" s="33">
        <v>0.20569999999999999</v>
      </c>
      <c r="G16" s="6"/>
      <c r="H16" s="5"/>
      <c r="I16" s="57"/>
      <c r="J16" s="57"/>
      <c r="K16" s="57"/>
    </row>
    <row r="17" spans="1:11" x14ac:dyDescent="0.25">
      <c r="A17" s="25" t="s">
        <v>3</v>
      </c>
      <c r="B17" s="25"/>
      <c r="C17" s="34">
        <f>ROUND(C12*C16,0)</f>
        <v>107241</v>
      </c>
      <c r="D17" s="2"/>
      <c r="E17" s="2"/>
    </row>
    <row r="18" spans="1:11" x14ac:dyDescent="0.25">
      <c r="A18" s="35" t="s">
        <v>13</v>
      </c>
      <c r="B18" s="35"/>
      <c r="C18" s="35"/>
      <c r="E18" s="1"/>
    </row>
    <row r="19" spans="1:11" x14ac:dyDescent="0.25">
      <c r="A19" s="36" t="s">
        <v>17</v>
      </c>
      <c r="B19" s="36"/>
      <c r="C19" s="37">
        <f>H7</f>
        <v>20300</v>
      </c>
    </row>
    <row r="20" spans="1:11" x14ac:dyDescent="0.25">
      <c r="A20" s="38"/>
      <c r="B20" s="38"/>
      <c r="C20" s="38"/>
    </row>
    <row r="21" spans="1:11" x14ac:dyDescent="0.25">
      <c r="A21" s="39" t="s">
        <v>20</v>
      </c>
      <c r="B21" s="39"/>
      <c r="C21" s="40">
        <f>ROUND(C19*C8,0)</f>
        <v>1924237</v>
      </c>
    </row>
    <row r="22" spans="1:11" x14ac:dyDescent="0.25">
      <c r="A22" s="41"/>
      <c r="B22" s="41"/>
      <c r="C22" s="42"/>
      <c r="E22" t="s">
        <v>21</v>
      </c>
      <c r="F22" t="s">
        <v>22</v>
      </c>
    </row>
    <row r="23" spans="1:11" x14ac:dyDescent="0.25">
      <c r="A23" s="43" t="s">
        <v>4</v>
      </c>
      <c r="B23" s="43"/>
      <c r="C23" s="44">
        <f>C21-C17</f>
        <v>1816996</v>
      </c>
      <c r="E23" s="2">
        <f>C23</f>
        <v>1816996</v>
      </c>
      <c r="F23" s="2">
        <f>C23</f>
        <v>1816996</v>
      </c>
      <c r="G23" s="1"/>
    </row>
    <row r="24" spans="1:11" x14ac:dyDescent="0.25">
      <c r="A24" s="41"/>
      <c r="B24" s="41"/>
      <c r="C24" s="41"/>
      <c r="D24" t="s">
        <v>30</v>
      </c>
      <c r="E24" s="2">
        <v>1000000</v>
      </c>
      <c r="F24" s="12">
        <f>ROUND(F23*1%,0)</f>
        <v>18170</v>
      </c>
      <c r="G24" s="2"/>
    </row>
    <row r="25" spans="1:11" x14ac:dyDescent="0.25">
      <c r="A25" s="29" t="s">
        <v>5</v>
      </c>
      <c r="B25" s="29"/>
      <c r="C25" s="45">
        <f>E28</f>
        <v>104110</v>
      </c>
      <c r="E25" s="2">
        <f>MROUND(E23-E24,500)</f>
        <v>817000</v>
      </c>
      <c r="F25">
        <v>20000</v>
      </c>
      <c r="G25" t="s">
        <v>37</v>
      </c>
    </row>
    <row r="26" spans="1:11" x14ac:dyDescent="0.25">
      <c r="A26" s="29" t="s">
        <v>6</v>
      </c>
      <c r="B26" s="29"/>
      <c r="C26" s="45">
        <f>F24</f>
        <v>18170</v>
      </c>
      <c r="D26" t="s">
        <v>36</v>
      </c>
      <c r="E26" s="2">
        <f>E25*8%</f>
        <v>65360</v>
      </c>
      <c r="G26" s="1"/>
      <c r="K26" s="1"/>
    </row>
    <row r="27" spans="1:11" x14ac:dyDescent="0.25">
      <c r="A27" s="29"/>
      <c r="B27" s="29"/>
      <c r="C27" s="29"/>
      <c r="E27" s="1">
        <v>38750</v>
      </c>
      <c r="J27" s="8"/>
      <c r="K27" s="8"/>
    </row>
    <row r="28" spans="1:11" x14ac:dyDescent="0.25">
      <c r="A28" s="46" t="s">
        <v>7</v>
      </c>
      <c r="B28" s="46"/>
      <c r="C28" s="47">
        <f>ROUND(C26+C25+C23,0)</f>
        <v>1939276</v>
      </c>
      <c r="E28" s="11">
        <f>E26+E27</f>
        <v>104110</v>
      </c>
      <c r="J28" s="8"/>
    </row>
    <row r="29" spans="1:11" x14ac:dyDescent="0.25">
      <c r="A29" s="48" t="s">
        <v>33</v>
      </c>
      <c r="B29" s="29"/>
      <c r="C29" s="30">
        <v>100</v>
      </c>
      <c r="E29" s="2"/>
      <c r="J29" s="8"/>
    </row>
    <row r="30" spans="1:11" x14ac:dyDescent="0.25">
      <c r="A30" s="29" t="s">
        <v>39</v>
      </c>
      <c r="B30" s="29"/>
      <c r="C30" s="30">
        <v>363</v>
      </c>
      <c r="J30" s="1"/>
    </row>
    <row r="31" spans="1:11" x14ac:dyDescent="0.25">
      <c r="A31" s="29" t="s">
        <v>38</v>
      </c>
      <c r="B31" s="29"/>
      <c r="C31" s="30"/>
      <c r="J31" s="8"/>
    </row>
    <row r="32" spans="1:11" x14ac:dyDescent="0.25">
      <c r="A32" s="29" t="s">
        <v>8</v>
      </c>
      <c r="B32" s="29"/>
      <c r="C32" s="30">
        <f>C28*C30/C29</f>
        <v>7039571.8799999999</v>
      </c>
      <c r="E32" s="2"/>
      <c r="J32" s="2"/>
    </row>
    <row r="33" spans="1:21" x14ac:dyDescent="0.25">
      <c r="A33" s="46"/>
      <c r="B33" s="46"/>
      <c r="C33" s="47">
        <f>ROUND(C32,0)</f>
        <v>7039572</v>
      </c>
    </row>
    <row r="34" spans="1:21" x14ac:dyDescent="0.25">
      <c r="U34">
        <f>32.91+37.7</f>
        <v>70.61</v>
      </c>
    </row>
    <row r="36" spans="1:21" x14ac:dyDescent="0.25">
      <c r="C36">
        <v>21000000</v>
      </c>
    </row>
    <row r="37" spans="1:21" x14ac:dyDescent="0.25">
      <c r="C37" s="2">
        <f>C36-C33</f>
        <v>13960428</v>
      </c>
    </row>
    <row r="38" spans="1:21" x14ac:dyDescent="0.25">
      <c r="C38" s="2">
        <f>C37*20%</f>
        <v>2792085.6</v>
      </c>
    </row>
    <row r="40" spans="1:21" x14ac:dyDescent="0.25">
      <c r="A40" t="s">
        <v>41</v>
      </c>
    </row>
    <row r="41" spans="1:21" x14ac:dyDescent="0.25">
      <c r="A41">
        <v>4.9000000000000004</v>
      </c>
      <c r="B41">
        <v>3.55</v>
      </c>
      <c r="C41">
        <f>B41*A41</f>
        <v>17.395</v>
      </c>
    </row>
    <row r="42" spans="1:21" x14ac:dyDescent="0.25">
      <c r="A42">
        <v>3.6</v>
      </c>
      <c r="B42">
        <v>3.53</v>
      </c>
      <c r="C42">
        <f t="shared" ref="C42:C54" si="0">B42*A42</f>
        <v>12.708</v>
      </c>
    </row>
    <row r="43" spans="1:21" x14ac:dyDescent="0.25">
      <c r="A43">
        <v>9.3699999999999992</v>
      </c>
      <c r="B43">
        <v>8.6999999999999993</v>
      </c>
      <c r="C43">
        <f t="shared" si="0"/>
        <v>81.518999999999991</v>
      </c>
    </row>
    <row r="44" spans="1:21" x14ac:dyDescent="0.25">
      <c r="A44">
        <v>12.5</v>
      </c>
      <c r="B44">
        <v>10.11</v>
      </c>
      <c r="C44">
        <f t="shared" si="0"/>
        <v>126.375</v>
      </c>
    </row>
    <row r="45" spans="1:21" x14ac:dyDescent="0.25">
      <c r="A45">
        <v>7.7</v>
      </c>
      <c r="B45">
        <v>3.44</v>
      </c>
      <c r="C45">
        <f t="shared" si="0"/>
        <v>26.488</v>
      </c>
    </row>
    <row r="46" spans="1:21" x14ac:dyDescent="0.25">
      <c r="A46">
        <v>3.53</v>
      </c>
      <c r="B46">
        <v>3.13</v>
      </c>
      <c r="C46">
        <f t="shared" si="0"/>
        <v>11.0489</v>
      </c>
    </row>
    <row r="47" spans="1:21" x14ac:dyDescent="0.25">
      <c r="A47">
        <v>17.93</v>
      </c>
      <c r="B47">
        <v>9.94</v>
      </c>
      <c r="C47">
        <f t="shared" si="0"/>
        <v>178.2242</v>
      </c>
    </row>
    <row r="48" spans="1:21" x14ac:dyDescent="0.25">
      <c r="A48">
        <v>10.86</v>
      </c>
      <c r="B48">
        <v>3.85</v>
      </c>
      <c r="C48">
        <f t="shared" si="0"/>
        <v>41.811</v>
      </c>
    </row>
    <row r="49" spans="1:3" x14ac:dyDescent="0.25">
      <c r="A49">
        <v>10</v>
      </c>
      <c r="B49">
        <v>11.91</v>
      </c>
      <c r="C49">
        <f t="shared" si="0"/>
        <v>119.1</v>
      </c>
    </row>
    <row r="50" spans="1:3" x14ac:dyDescent="0.25">
      <c r="A50">
        <v>7.8</v>
      </c>
      <c r="B50">
        <v>4.03</v>
      </c>
      <c r="C50">
        <f t="shared" si="0"/>
        <v>31.434000000000001</v>
      </c>
    </row>
    <row r="51" spans="1:3" x14ac:dyDescent="0.25">
      <c r="C51">
        <f>SUM(C41:C50)</f>
        <v>646.10309999999993</v>
      </c>
    </row>
    <row r="52" spans="1:3" x14ac:dyDescent="0.25">
      <c r="C52">
        <f t="shared" si="0"/>
        <v>0</v>
      </c>
    </row>
    <row r="53" spans="1:3" x14ac:dyDescent="0.25">
      <c r="C53">
        <f t="shared" si="0"/>
        <v>0</v>
      </c>
    </row>
    <row r="54" spans="1:3" x14ac:dyDescent="0.25">
      <c r="C54">
        <f t="shared" si="0"/>
        <v>0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16" workbookViewId="0">
      <selection activeCell="P38" sqref="P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topLeftCell="A16" workbookViewId="0">
      <selection activeCell="F43" sqref="F42:F43"/>
    </sheetView>
  </sheetViews>
  <sheetFormatPr defaultRowHeight="15" x14ac:dyDescent="0.25"/>
  <sheetData>
    <row r="2" spans="2:2" x14ac:dyDescent="0.25">
      <c r="B2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>
      <selection activeCell="F34" sqref="F34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61"/>
      <c r="L59" s="62"/>
      <c r="M59" s="63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2024-12-12T12:41:34Z</dcterms:modified>
</cp:coreProperties>
</file>