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Suman M Bera\"/>
    </mc:Choice>
  </mc:AlternateContent>
  <xr:revisionPtr revIDLastSave="0" documentId="13_ncr:1_{E800FF38-007C-4C29-814B-B1A1FE2ED29F}" xr6:coauthVersionLast="36" xr6:coauthVersionMax="47" xr10:uidLastSave="{00000000-0000-0000-0000-000000000000}"/>
  <bookViews>
    <workbookView xWindow="0" yWindow="0" windowWidth="28800" windowHeight="12105" tabRatio="932" xr2:uid="{00000000-000D-0000-FFFF-FFFF00000000}"/>
  </bookViews>
  <sheets>
    <sheet name="22-23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</sheets>
  <calcPr calcId="191029"/>
</workbook>
</file>

<file path=xl/calcChain.xml><?xml version="1.0" encoding="utf-8"?>
<calcChain xmlns="http://schemas.openxmlformats.org/spreadsheetml/2006/main">
  <c r="G35" i="4" l="1"/>
  <c r="G34" i="4"/>
  <c r="G33" i="4"/>
  <c r="N53" i="4" l="1"/>
  <c r="N52" i="4"/>
  <c r="N38" i="4"/>
  <c r="N49" i="4"/>
  <c r="N48" i="4"/>
  <c r="N47" i="4"/>
  <c r="N46" i="4"/>
  <c r="N45" i="4"/>
  <c r="N44" i="4"/>
  <c r="N43" i="4"/>
  <c r="N42" i="4"/>
  <c r="N41" i="4"/>
  <c r="N40" i="4"/>
  <c r="N39" i="4"/>
  <c r="N37" i="4"/>
  <c r="N36" i="4"/>
  <c r="N35" i="4"/>
  <c r="N50" i="4" l="1"/>
  <c r="J29" i="4"/>
  <c r="I29" i="4"/>
  <c r="G31" i="4"/>
  <c r="G28" i="4"/>
  <c r="H29" i="4"/>
  <c r="D34" i="4"/>
  <c r="P2" i="4" l="1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B5" i="4"/>
  <c r="H20" i="4"/>
  <c r="F20" i="4"/>
  <c r="G20" i="4"/>
  <c r="F16" i="4"/>
  <c r="G16" i="4"/>
  <c r="H31" i="4"/>
  <c r="C5" i="4" l="1"/>
  <c r="F5" i="4"/>
  <c r="D5" i="4" l="1"/>
  <c r="H5" i="4" s="1"/>
  <c r="G5" i="4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<sst xmlns="http://schemas.openxmlformats.org/spreadsheetml/2006/main" count="37" uniqueCount="35">
  <si>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</si>
  <si>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</si>
  <si>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</si>
  <si>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</si>
  <si>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</si>
  <si>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</si>
  <si>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</si>
  <si>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</si>
  <si>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</si>
  <si>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</si>
  <si>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</si>
  <si>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</si>
  <si>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</si>
  <si>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</si>
  <si>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DV</t>
  </si>
  <si>
    <t>FMV</t>
  </si>
  <si>
    <t>IGR-08.11.24</t>
  </si>
  <si>
    <t>IGR-17.10.24</t>
  </si>
  <si>
    <t>IGR-16.09.24</t>
  </si>
  <si>
    <t>IGR-12.09.24</t>
  </si>
  <si>
    <t>IGR-02.07.24</t>
  </si>
  <si>
    <t>flat no .1206 .12 th floor Bldg no 2 River Wood park sagarli Thane</t>
  </si>
  <si>
    <t>Agreement  - 04.12.24</t>
  </si>
  <si>
    <t>av</t>
  </si>
  <si>
    <t>sd</t>
  </si>
  <si>
    <t>rd</t>
  </si>
  <si>
    <t>rera ca</t>
  </si>
  <si>
    <t>encl bal</t>
  </si>
  <si>
    <t>rate on ca</t>
  </si>
  <si>
    <t>mca</t>
  </si>
  <si>
    <t>10000 on ca</t>
  </si>
  <si>
    <t>bua</t>
  </si>
  <si>
    <t>total</t>
  </si>
  <si>
    <t>1 car parking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</si>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</sst>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43" fontId="0" fillId="0" borderId="1" xfId="1" applyFont="1" applyBorder="1"/>
    <xf numFmtId="43" fontId="0" fillId="0" borderId="0" xfId="0" applyNumberFormat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1" xfId="1" applyFont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589C7C-BE04-444E-8E8D-9A0C763D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5677B7-D43D-40FE-9840-C4DDCADAA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9FDE8-ECC4-4723-B26F-A5A24D9B8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952BC-391C-413E-9B11-3938D0C03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9E71DC-9A57-4794-A79A-3820FBC9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D09550-CD23-4037-8BCF-AB8EE2070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830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531976-5B61-4EDF-A2BA-008A638A8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697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F07368-03EC-43AF-8AEE-429E6E935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964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3"/>
  <sheetViews>
    <sheetView tabSelected="1" topLeftCell="A2" workbookViewId="0">
      <selection activeCell="G36" sqref="G3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4.5703125" customWidth="1"/>
    <col min="10" max="10" width="9.85546875" customWidth="1"/>
    <col min="11" max="13" width="0" hidden="1" customWidth="1"/>
    <col min="14" max="14" width="7.4257812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591</v>
      </c>
      <c r="C2" s="4">
        <f t="shared" ref="C2:C16" si="1">B2*1.2</f>
        <v>709.19999999999993</v>
      </c>
      <c r="D2" s="4">
        <f t="shared" ref="D2:D16" si="2">C2*1.2</f>
        <v>851.03999999999985</v>
      </c>
      <c r="E2" s="5">
        <f t="shared" ref="E2:E16" si="3">R2</f>
        <v>4973142</v>
      </c>
      <c r="F2" s="4">
        <f t="shared" ref="F2:F15" si="4">ROUND((E2/B2),0)</f>
        <v>8415</v>
      </c>
      <c r="G2" s="21">
        <f t="shared" ref="G2:G15" si="5">ROUND((E2/C2),0)</f>
        <v>7012</v>
      </c>
      <c r="H2" s="21">
        <f t="shared" ref="H2:H15" si="6">ROUND((E2/D2),0)</f>
        <v>5844</v>
      </c>
      <c r="I2" s="21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591</v>
      </c>
      <c r="R2" s="2">
        <v>4973142</v>
      </c>
      <c r="S2" s="2" t="s">
        <v>16</v>
      </c>
    </row>
    <row r="3" spans="1:19" x14ac:dyDescent="0.25">
      <c r="A3" s="4">
        <v>2</v>
      </c>
      <c r="B3" s="4">
        <f t="shared" si="0"/>
        <v>571</v>
      </c>
      <c r="C3" s="4">
        <f t="shared" si="1"/>
        <v>685.19999999999993</v>
      </c>
      <c r="D3" s="4">
        <f t="shared" si="2"/>
        <v>822.2399999999999</v>
      </c>
      <c r="E3" s="5">
        <f t="shared" si="3"/>
        <v>5062476</v>
      </c>
      <c r="F3" s="4">
        <f t="shared" si="4"/>
        <v>8866</v>
      </c>
      <c r="G3" s="21">
        <f t="shared" si="5"/>
        <v>7388</v>
      </c>
      <c r="H3" s="21">
        <f t="shared" si="6"/>
        <v>6157</v>
      </c>
      <c r="I3" s="21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571</v>
      </c>
      <c r="R3" s="2">
        <v>5062476</v>
      </c>
      <c r="S3" s="2" t="s">
        <v>17</v>
      </c>
    </row>
    <row r="4" spans="1:19" x14ac:dyDescent="0.25">
      <c r="A4" s="4">
        <v>3</v>
      </c>
      <c r="B4" s="4">
        <f t="shared" si="0"/>
        <v>571</v>
      </c>
      <c r="C4" s="4">
        <f t="shared" si="1"/>
        <v>685.19999999999993</v>
      </c>
      <c r="D4" s="4">
        <f t="shared" si="2"/>
        <v>822.2399999999999</v>
      </c>
      <c r="E4" s="5">
        <f t="shared" si="3"/>
        <v>5492925</v>
      </c>
      <c r="F4" s="16">
        <f t="shared" si="4"/>
        <v>9620</v>
      </c>
      <c r="G4" s="21">
        <f t="shared" si="5"/>
        <v>8017</v>
      </c>
      <c r="H4" s="21">
        <f t="shared" si="6"/>
        <v>6680</v>
      </c>
      <c r="I4" s="21">
        <f t="shared" si="7"/>
        <v>0</v>
      </c>
      <c r="J4" s="1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571</v>
      </c>
      <c r="R4" s="17">
        <v>5492925</v>
      </c>
      <c r="S4" s="17" t="s">
        <v>18</v>
      </c>
    </row>
    <row r="5" spans="1:19" x14ac:dyDescent="0.25">
      <c r="A5" s="4">
        <v>4</v>
      </c>
      <c r="B5" s="4">
        <f t="shared" si="0"/>
        <v>571</v>
      </c>
      <c r="C5" s="4">
        <f t="shared" si="1"/>
        <v>685.19999999999993</v>
      </c>
      <c r="D5" s="4">
        <f t="shared" si="2"/>
        <v>822.2399999999999</v>
      </c>
      <c r="E5" s="5">
        <f t="shared" si="3"/>
        <v>5174095</v>
      </c>
      <c r="F5" s="4">
        <f t="shared" si="4"/>
        <v>9061</v>
      </c>
      <c r="G5" s="21">
        <f t="shared" si="5"/>
        <v>7551</v>
      </c>
      <c r="H5" s="21">
        <f t="shared" si="6"/>
        <v>6293</v>
      </c>
      <c r="I5" s="21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571</v>
      </c>
      <c r="R5" s="2">
        <v>5174095</v>
      </c>
      <c r="S5" s="2" t="s">
        <v>19</v>
      </c>
    </row>
    <row r="6" spans="1:19" x14ac:dyDescent="0.25">
      <c r="A6" s="4">
        <v>5</v>
      </c>
      <c r="B6" s="4">
        <f t="shared" si="0"/>
        <v>575</v>
      </c>
      <c r="C6" s="4">
        <f t="shared" si="1"/>
        <v>690</v>
      </c>
      <c r="D6" s="4">
        <f t="shared" si="2"/>
        <v>828</v>
      </c>
      <c r="E6" s="5">
        <f t="shared" si="3"/>
        <v>5882000</v>
      </c>
      <c r="F6" s="16">
        <f t="shared" si="4"/>
        <v>10230</v>
      </c>
      <c r="G6" s="21">
        <f t="shared" si="5"/>
        <v>8525</v>
      </c>
      <c r="H6" s="21">
        <f t="shared" si="6"/>
        <v>7104</v>
      </c>
      <c r="I6" s="21">
        <f t="shared" si="7"/>
        <v>0</v>
      </c>
      <c r="J6" s="16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575</v>
      </c>
      <c r="R6" s="17">
        <v>5882000</v>
      </c>
      <c r="S6" s="17" t="s">
        <v>20</v>
      </c>
    </row>
    <row r="7" spans="1:19" x14ac:dyDescent="0.25">
      <c r="A7" s="4">
        <v>6</v>
      </c>
      <c r="B7" s="4">
        <f t="shared" si="0"/>
        <v>529</v>
      </c>
      <c r="C7" s="4">
        <f t="shared" si="1"/>
        <v>634.79999999999995</v>
      </c>
      <c r="D7" s="4">
        <f t="shared" si="2"/>
        <v>761.75999999999988</v>
      </c>
      <c r="E7" s="5">
        <f t="shared" si="3"/>
        <v>5500000</v>
      </c>
      <c r="F7" s="16">
        <f t="shared" si="4"/>
        <v>10397</v>
      </c>
      <c r="G7" s="21">
        <f t="shared" si="5"/>
        <v>8664</v>
      </c>
      <c r="H7" s="21">
        <f t="shared" si="6"/>
        <v>7220</v>
      </c>
      <c r="I7" s="21">
        <f t="shared" si="7"/>
        <v>0</v>
      </c>
      <c r="J7" s="16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529</v>
      </c>
      <c r="R7" s="17">
        <v>5500000</v>
      </c>
      <c r="S7" s="2"/>
    </row>
    <row r="8" spans="1:19" x14ac:dyDescent="0.25">
      <c r="A8" s="4">
        <v>7</v>
      </c>
      <c r="B8" s="4">
        <f t="shared" si="0"/>
        <v>457</v>
      </c>
      <c r="C8" s="4">
        <f t="shared" si="1"/>
        <v>548.4</v>
      </c>
      <c r="D8" s="4">
        <f t="shared" si="2"/>
        <v>658.07999999999993</v>
      </c>
      <c r="E8" s="5">
        <f t="shared" si="3"/>
        <v>6600000</v>
      </c>
      <c r="F8" s="4">
        <f t="shared" si="4"/>
        <v>14442</v>
      </c>
      <c r="G8" s="21">
        <f t="shared" si="5"/>
        <v>12035</v>
      </c>
      <c r="H8" s="21">
        <f t="shared" si="6"/>
        <v>10029</v>
      </c>
      <c r="I8" s="21">
        <f t="shared" si="7"/>
        <v>0</v>
      </c>
      <c r="J8" s="18">
        <f t="shared" si="8"/>
        <v>0</v>
      </c>
      <c r="K8" s="19"/>
      <c r="L8" s="19"/>
      <c r="M8" s="19"/>
      <c r="N8" s="19"/>
      <c r="O8" s="19">
        <v>0</v>
      </c>
      <c r="P8" s="19">
        <f t="shared" si="9"/>
        <v>0</v>
      </c>
      <c r="Q8" s="19">
        <v>457</v>
      </c>
      <c r="R8" s="20">
        <v>6600000</v>
      </c>
      <c r="S8" s="2"/>
    </row>
    <row r="9" spans="1:19" x14ac:dyDescent="0.25">
      <c r="A9" s="4">
        <v>8</v>
      </c>
      <c r="B9" s="4">
        <f t="shared" si="0"/>
        <v>460.83333333333337</v>
      </c>
      <c r="C9" s="4">
        <f t="shared" si="1"/>
        <v>553</v>
      </c>
      <c r="D9" s="4">
        <f t="shared" si="2"/>
        <v>663.6</v>
      </c>
      <c r="E9" s="5">
        <f t="shared" si="3"/>
        <v>4700000</v>
      </c>
      <c r="F9" s="16">
        <f t="shared" si="4"/>
        <v>10199</v>
      </c>
      <c r="G9" s="21">
        <f t="shared" si="5"/>
        <v>8499</v>
      </c>
      <c r="H9" s="21">
        <f t="shared" si="6"/>
        <v>7083</v>
      </c>
      <c r="I9" s="21">
        <f t="shared" si="7"/>
        <v>0</v>
      </c>
      <c r="J9" s="16">
        <f t="shared" si="8"/>
        <v>0</v>
      </c>
      <c r="K9" s="7"/>
      <c r="L9" s="7"/>
      <c r="M9" s="7"/>
      <c r="N9" s="7"/>
      <c r="O9" s="7">
        <v>0</v>
      </c>
      <c r="P9" s="7">
        <v>553</v>
      </c>
      <c r="Q9" s="7">
        <f t="shared" ref="Q9:Q10" si="10">P9/1.2</f>
        <v>460.83333333333337</v>
      </c>
      <c r="R9" s="17">
        <v>4700000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21" t="e">
        <f t="shared" si="5"/>
        <v>#DIV/0!</v>
      </c>
      <c r="H10" s="21" t="e">
        <f t="shared" si="6"/>
        <v>#DIV/0!</v>
      </c>
      <c r="I10" s="21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21" t="e">
        <f t="shared" si="5"/>
        <v>#DIV/0!</v>
      </c>
      <c r="H11" s="21" t="e">
        <f t="shared" si="6"/>
        <v>#DIV/0!</v>
      </c>
      <c r="I11" s="21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21" t="e">
        <f t="shared" si="5"/>
        <v>#DIV/0!</v>
      </c>
      <c r="H12" s="21" t="e">
        <f t="shared" si="6"/>
        <v>#DIV/0!</v>
      </c>
      <c r="I12" s="21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I23" s="9" t="s">
        <v>21</v>
      </c>
    </row>
    <row r="24" spans="1:19" s="9" customFormat="1" x14ac:dyDescent="0.25">
      <c r="F24" s="13"/>
    </row>
    <row r="25" spans="1:19" s="9" customFormat="1" x14ac:dyDescent="0.25"/>
    <row r="26" spans="1:19" s="9" customFormat="1" x14ac:dyDescent="0.25">
      <c r="F26" s="14" t="s">
        <v>26</v>
      </c>
      <c r="G26" s="9">
        <v>570</v>
      </c>
      <c r="H26" s="9" t="s">
        <v>33</v>
      </c>
    </row>
    <row r="27" spans="1:19" s="9" customFormat="1" x14ac:dyDescent="0.25">
      <c r="F27" s="14" t="s">
        <v>27</v>
      </c>
      <c r="G27" s="9">
        <v>37</v>
      </c>
    </row>
    <row r="28" spans="1:19" s="9" customFormat="1" x14ac:dyDescent="0.25">
      <c r="C28" s="12" t="s">
        <v>22</v>
      </c>
      <c r="D28" s="12"/>
      <c r="F28" s="10" t="s">
        <v>32</v>
      </c>
      <c r="G28" s="10">
        <f>G27+G26</f>
        <v>607</v>
      </c>
    </row>
    <row r="29" spans="1:19" s="9" customFormat="1" x14ac:dyDescent="0.25">
      <c r="C29" s="12" t="s">
        <v>23</v>
      </c>
      <c r="D29" s="12">
        <v>5766000</v>
      </c>
      <c r="F29" s="10" t="s">
        <v>31</v>
      </c>
      <c r="G29" s="10">
        <v>627</v>
      </c>
      <c r="H29" s="9">
        <f>58.234*10.764</f>
        <v>626.83077600000001</v>
      </c>
      <c r="I29" s="9">
        <f>H29*7900</f>
        <v>4951963.1304000001</v>
      </c>
      <c r="J29" s="9">
        <f>I29/607</f>
        <v>8158.0941192751234</v>
      </c>
    </row>
    <row r="30" spans="1:19" s="9" customFormat="1" x14ac:dyDescent="0.25">
      <c r="C30" s="9" t="s">
        <v>24</v>
      </c>
      <c r="D30" s="9">
        <v>403700</v>
      </c>
      <c r="F30" s="10" t="s">
        <v>28</v>
      </c>
      <c r="G30" s="10">
        <v>10000</v>
      </c>
    </row>
    <row r="31" spans="1:19" s="9" customFormat="1" x14ac:dyDescent="0.25">
      <c r="C31" s="15" t="s">
        <v>25</v>
      </c>
      <c r="D31" s="15">
        <v>30000</v>
      </c>
      <c r="F31" s="15" t="s">
        <v>15</v>
      </c>
      <c r="G31" s="15">
        <f>G30*G28</f>
        <v>6070000</v>
      </c>
      <c r="H31" s="9">
        <f>G31/D29</f>
        <v>1.0527228581338883</v>
      </c>
    </row>
    <row r="32" spans="1:19" s="9" customFormat="1" x14ac:dyDescent="0.25">
      <c r="C32" s="15"/>
      <c r="D32" s="15"/>
      <c r="F32" s="15" t="s">
        <v>34</v>
      </c>
      <c r="G32" s="15">
        <v>800000</v>
      </c>
    </row>
    <row r="33" spans="3:14" s="9" customFormat="1" x14ac:dyDescent="0.25">
      <c r="C33" s="15"/>
      <c r="D33" s="15"/>
      <c r="F33" s="15"/>
      <c r="G33" s="15">
        <f>G32+G31</f>
        <v>6870000</v>
      </c>
    </row>
    <row r="34" spans="3:14" s="9" customFormat="1" x14ac:dyDescent="0.25">
      <c r="C34" s="15"/>
      <c r="D34" s="15">
        <f>SUM(D29:D31)</f>
        <v>6199700</v>
      </c>
      <c r="F34" s="15" t="s">
        <v>13</v>
      </c>
      <c r="G34" s="15">
        <f>G33*98%</f>
        <v>6732600</v>
      </c>
      <c r="I34" s="9" t="s">
        <v>29</v>
      </c>
    </row>
    <row r="35" spans="3:14" s="9" customFormat="1" x14ac:dyDescent="0.25">
      <c r="C35" s="15"/>
      <c r="D35" s="15"/>
      <c r="F35" s="15" t="s">
        <v>14</v>
      </c>
      <c r="G35" s="15">
        <f>G33*80%</f>
        <v>5496000</v>
      </c>
      <c r="I35" s="9">
        <v>9.6199999999999992</v>
      </c>
      <c r="J35" s="9">
        <v>2</v>
      </c>
      <c r="N35" s="9">
        <f>J35*I35</f>
        <v>19.239999999999998</v>
      </c>
    </row>
    <row r="36" spans="3:14" s="9" customFormat="1" x14ac:dyDescent="0.25">
      <c r="C36" s="15"/>
      <c r="D36" s="15"/>
      <c r="I36" s="9">
        <v>9.6199999999999992</v>
      </c>
      <c r="J36" s="9">
        <v>6.56</v>
      </c>
      <c r="N36" s="9">
        <f t="shared" ref="N36:N49" si="48">J36*I36</f>
        <v>63.107199999999992</v>
      </c>
    </row>
    <row r="37" spans="3:14" s="9" customFormat="1" x14ac:dyDescent="0.25">
      <c r="C37" s="15"/>
      <c r="D37" s="15"/>
      <c r="I37" s="9">
        <v>6.75</v>
      </c>
      <c r="J37" s="9">
        <v>1.5</v>
      </c>
      <c r="N37" s="9">
        <f t="shared" si="48"/>
        <v>10.125</v>
      </c>
    </row>
    <row r="38" spans="3:14" s="9" customFormat="1" x14ac:dyDescent="0.25">
      <c r="F38" s="9" t="s">
        <v>30</v>
      </c>
      <c r="I38" s="9">
        <v>7.57</v>
      </c>
      <c r="J38" s="9">
        <v>17.28</v>
      </c>
      <c r="N38" s="9">
        <f t="shared" si="48"/>
        <v>130.80960000000002</v>
      </c>
    </row>
    <row r="39" spans="3:14" s="9" customFormat="1" x14ac:dyDescent="0.25">
      <c r="I39" s="9">
        <v>9</v>
      </c>
      <c r="J39" s="9">
        <v>6.75</v>
      </c>
      <c r="N39" s="9">
        <f t="shared" si="48"/>
        <v>60.75</v>
      </c>
    </row>
    <row r="40" spans="3:14" s="9" customFormat="1" x14ac:dyDescent="0.25">
      <c r="I40" s="9">
        <v>8.33</v>
      </c>
      <c r="J40" s="9">
        <v>10.85</v>
      </c>
      <c r="N40" s="9">
        <f t="shared" si="48"/>
        <v>90.380499999999998</v>
      </c>
    </row>
    <row r="41" spans="3:14" s="9" customFormat="1" x14ac:dyDescent="0.25">
      <c r="I41" s="9">
        <v>7</v>
      </c>
      <c r="J41" s="9">
        <v>2</v>
      </c>
      <c r="N41" s="9">
        <f t="shared" si="48"/>
        <v>14</v>
      </c>
    </row>
    <row r="42" spans="3:14" s="9" customFormat="1" x14ac:dyDescent="0.25">
      <c r="I42" s="9">
        <v>6.2</v>
      </c>
      <c r="J42" s="9">
        <v>2</v>
      </c>
      <c r="N42" s="9">
        <f t="shared" si="48"/>
        <v>12.4</v>
      </c>
    </row>
    <row r="43" spans="3:14" x14ac:dyDescent="0.25">
      <c r="I43" s="9">
        <v>3</v>
      </c>
      <c r="J43" s="9">
        <v>6.16</v>
      </c>
      <c r="N43" s="9">
        <f t="shared" si="48"/>
        <v>18.48</v>
      </c>
    </row>
    <row r="44" spans="3:14" x14ac:dyDescent="0.25">
      <c r="I44" s="9">
        <v>6.75</v>
      </c>
      <c r="J44" s="9">
        <v>4.2300000000000004</v>
      </c>
      <c r="N44" s="9">
        <f t="shared" si="48"/>
        <v>28.552500000000002</v>
      </c>
    </row>
    <row r="45" spans="3:14" x14ac:dyDescent="0.25">
      <c r="I45" s="9">
        <v>3</v>
      </c>
      <c r="J45" s="9">
        <v>3.5</v>
      </c>
      <c r="N45" s="9">
        <f t="shared" si="48"/>
        <v>10.5</v>
      </c>
    </row>
    <row r="46" spans="3:14" x14ac:dyDescent="0.25">
      <c r="I46" s="9">
        <v>6.72</v>
      </c>
      <c r="J46" s="9">
        <v>4</v>
      </c>
      <c r="N46" s="9">
        <f t="shared" si="48"/>
        <v>26.88</v>
      </c>
    </row>
    <row r="47" spans="3:14" x14ac:dyDescent="0.25">
      <c r="I47" s="9">
        <v>10.86</v>
      </c>
      <c r="J47" s="9">
        <v>8.7799999999999994</v>
      </c>
      <c r="N47" s="9">
        <f t="shared" si="48"/>
        <v>95.350799999999992</v>
      </c>
    </row>
    <row r="48" spans="3:14" x14ac:dyDescent="0.25">
      <c r="I48" s="9">
        <v>8.24</v>
      </c>
      <c r="J48" s="9">
        <v>2</v>
      </c>
      <c r="N48" s="9">
        <f t="shared" si="48"/>
        <v>16.48</v>
      </c>
    </row>
    <row r="49" spans="9:14" x14ac:dyDescent="0.25">
      <c r="I49" s="9">
        <v>10.69</v>
      </c>
      <c r="J49" s="9">
        <v>2</v>
      </c>
      <c r="N49" s="9">
        <f t="shared" si="48"/>
        <v>21.38</v>
      </c>
    </row>
    <row r="50" spans="9:14" x14ac:dyDescent="0.25">
      <c r="N50" s="11">
        <f>SUM(N35:N49)</f>
        <v>618.43559999999991</v>
      </c>
    </row>
    <row r="52" spans="9:14" x14ac:dyDescent="0.25">
      <c r="N52" s="11">
        <f>N50-N49-N41-N37-N35</f>
        <v>553.6905999999999</v>
      </c>
    </row>
    <row r="53" spans="9:14" x14ac:dyDescent="0.25">
      <c r="N53" s="11">
        <f>N50-N52</f>
        <v>64.745000000000005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2024-12-13T10:38:43Z</dcterms:modified>
</cp:coreProperties>
</file>