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5DF7477D-56A7-4733-93F6-37B7940AEAC1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3" i="1" l="1"/>
  <c r="B19" i="1" l="1"/>
  <c r="D40" i="1" l="1"/>
  <c r="B40" i="1"/>
  <c r="B22" i="1" l="1"/>
  <c r="F5" i="1"/>
  <c r="B39" i="1" l="1"/>
  <c r="D39" i="1" s="1"/>
  <c r="D32" i="1" l="1"/>
  <c r="D31" i="1"/>
  <c r="D30" i="1"/>
  <c r="D29" i="1"/>
  <c r="B38" i="1"/>
  <c r="B37" i="1"/>
  <c r="G5" i="1" l="1"/>
  <c r="B36" i="1"/>
  <c r="B35" i="1"/>
  <c r="D37" i="1"/>
  <c r="J32" i="1" l="1"/>
  <c r="J4" i="1"/>
  <c r="J31" i="1"/>
  <c r="J30" i="1" l="1"/>
  <c r="J29" i="1"/>
  <c r="D38" i="1"/>
  <c r="J5" i="1" l="1"/>
  <c r="G29" i="1" l="1"/>
  <c r="H29" i="1"/>
  <c r="G30" i="1"/>
  <c r="H30" i="1"/>
  <c r="G31" i="1"/>
  <c r="H31" i="1"/>
  <c r="G32" i="1"/>
  <c r="H32" i="1"/>
  <c r="G33" i="1"/>
  <c r="H33" i="1"/>
  <c r="D36" i="1" l="1"/>
  <c r="K7" i="1" l="1"/>
  <c r="I32" i="1" l="1"/>
  <c r="I31" i="1"/>
  <c r="I33" i="1"/>
  <c r="I36" i="1" l="1"/>
  <c r="I35" i="1"/>
  <c r="D35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L35" i="1"/>
  <c r="B20" i="1"/>
  <c r="B23" i="1"/>
  <c r="B21" i="1"/>
  <c r="B18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<sst xmlns="http://schemas.openxmlformats.org/spreadsheetml/2006/main" count="33" uniqueCount="29">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</sst>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10" fillId="0" borderId="1" xfId="1" applyFont="1" applyBorder="1"/>
    <xf numFmtId="164" fontId="10" fillId="0" borderId="1" xfId="1" applyNumberFormat="1" applyFont="1" applyBorder="1"/>
    <xf numFmtId="43" fontId="14" fillId="0" borderId="1" xfId="0" applyNumberFormat="1" applyFont="1" applyBorder="1"/>
    <xf numFmtId="2" fontId="10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43" fontId="6" fillId="0" borderId="7" xfId="0" applyNumberFormat="1" applyFon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0" fillId="0" borderId="8" xfId="0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89218</xdr:colOff>
      <xdr:row>31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04418" cy="6038850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0</xdr:row>
      <xdr:rowOff>95250</xdr:rowOff>
    </xdr:from>
    <xdr:to>
      <xdr:col>26</xdr:col>
      <xdr:colOff>477472</xdr:colOff>
      <xdr:row>39</xdr:row>
      <xdr:rowOff>143919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7332FC-A0EA-4275-825B-7BEFD569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72375" y="95250"/>
          <a:ext cx="8754697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12</xdr:col>
      <xdr:colOff>48001</xdr:colOff>
      <xdr:row>29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7363200" cy="55244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28</xdr:col>
      <xdr:colOff>193181</xdr:colOff>
      <xdr:row>40</xdr:row>
      <xdr:rowOff>172537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C5F20-BB99-468E-B44A-DC2011775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13885" y="0"/>
          <a:ext cx="8707065" cy="7792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122927</xdr:colOff>
      <xdr:row>42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18927" cy="803910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123825</xdr:colOff>
      <xdr:row>1</xdr:row>
      <xdr:rowOff>57150</xdr:rowOff>
    </xdr:from>
    <xdr:to>
      <xdr:col>26</xdr:col>
      <xdr:colOff>55939</xdr:colOff>
      <xdr:row>38</xdr:row>
      <xdr:rowOff>180078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587E54-6065-4D4B-9814-A3ABF3BF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9825" y="247650"/>
          <a:ext cx="9685714" cy="71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8407C-D6A5-4C36-ADC5-62D80708F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7821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27" sqref="F2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49"/>
      <c r="C1" s="4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38"/>
      <c r="C2" s="38"/>
      <c r="D2" s="44"/>
      <c r="E2" s="17"/>
      <c r="F2" t="s">
        <v>13</v>
      </c>
      <c r="I2" s="6"/>
      <c r="L2" s="5"/>
      <c r="O2" s="6"/>
    </row>
    <row r="3" spans="1:15" ht="16.5" x14ac:dyDescent="0.3">
      <c r="A3" s="29" t="s">
        <v>0</v>
      </c>
      <c r="B3" s="39">
        <v>11500</v>
      </c>
      <c r="C3" s="39"/>
      <c r="D3" s="37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0" t="s">
        <v>1</v>
      </c>
      <c r="B4" s="39">
        <v>2600</v>
      </c>
      <c r="C4" s="39"/>
      <c r="D4" s="37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9" t="s">
        <v>2</v>
      </c>
      <c r="B5" s="39">
        <f>B3-B4</f>
        <v>8900</v>
      </c>
      <c r="C5" s="39"/>
      <c r="D5" s="37"/>
      <c r="E5" s="21"/>
      <c r="F5" s="7">
        <f>27.49*10.764</f>
        <v>295.90235999999999</v>
      </c>
      <c r="G5" s="13">
        <f>F5*1.1</f>
        <v>325.49259599999999</v>
      </c>
      <c r="H5" s="26"/>
      <c r="I5" s="42"/>
      <c r="J5">
        <f>J4/10.764</f>
        <v>2596.711259754738</v>
      </c>
      <c r="L5" s="5"/>
      <c r="M5" s="7"/>
      <c r="N5" s="8"/>
      <c r="O5" s="6"/>
    </row>
    <row r="6" spans="1:15" ht="16.5" x14ac:dyDescent="0.3">
      <c r="A6" s="29" t="s">
        <v>3</v>
      </c>
      <c r="B6" s="39">
        <f>B4</f>
        <v>2600</v>
      </c>
      <c r="C6" s="39"/>
      <c r="D6" s="37"/>
      <c r="E6" s="37"/>
      <c r="F6" s="21"/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29" t="s">
        <v>4</v>
      </c>
      <c r="B7" s="31">
        <v>0</v>
      </c>
      <c r="C7" s="31"/>
      <c r="D7" s="45"/>
      <c r="E7" s="50"/>
      <c r="F7" s="37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29" t="s">
        <v>5</v>
      </c>
      <c r="B8" s="31">
        <f>B9-B7</f>
        <v>60</v>
      </c>
      <c r="C8" s="31"/>
      <c r="D8" s="46"/>
      <c r="E8" s="51"/>
      <c r="F8" s="37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29" t="s">
        <v>6</v>
      </c>
      <c r="B9" s="31">
        <v>60</v>
      </c>
      <c r="C9" s="31"/>
      <c r="D9" s="45"/>
      <c r="E9" s="50"/>
      <c r="F9" s="52"/>
      <c r="G9" s="41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0" t="s">
        <v>7</v>
      </c>
      <c r="B10" s="31">
        <f>90*B7/B9</f>
        <v>0</v>
      </c>
      <c r="C10" s="31"/>
      <c r="D10" s="45"/>
      <c r="E10" s="50"/>
      <c r="F10" s="37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29"/>
      <c r="B11" s="40">
        <f>B10%</f>
        <v>0</v>
      </c>
      <c r="C11" s="40"/>
      <c r="D11" s="47"/>
      <c r="E11" s="53"/>
      <c r="F11" s="37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29" t="s">
        <v>8</v>
      </c>
      <c r="B12" s="39">
        <f>B6*B11</f>
        <v>0</v>
      </c>
      <c r="C12" s="39"/>
      <c r="D12" s="48"/>
      <c r="E12" s="50"/>
      <c r="F12" s="37"/>
      <c r="G12" s="24"/>
      <c r="H12" s="25"/>
      <c r="I12" s="57"/>
      <c r="J12" s="19"/>
      <c r="K12" s="16"/>
      <c r="L12" s="16"/>
      <c r="M12" s="14"/>
      <c r="N12" s="8"/>
      <c r="O12" s="6"/>
    </row>
    <row r="13" spans="1:15" ht="16.5" x14ac:dyDescent="0.3">
      <c r="A13" s="29" t="s">
        <v>9</v>
      </c>
      <c r="B13" s="39">
        <f>B6-B12</f>
        <v>2600</v>
      </c>
      <c r="C13" s="39"/>
      <c r="D13" s="48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29" t="s">
        <v>2</v>
      </c>
      <c r="B14" s="39">
        <f>B5</f>
        <v>8900</v>
      </c>
      <c r="C14" s="39"/>
      <c r="D14" s="37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29" t="s">
        <v>10</v>
      </c>
      <c r="B15" s="39">
        <f>B14+B13</f>
        <v>11500</v>
      </c>
      <c r="C15" s="39"/>
      <c r="D15" s="37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29" t="s">
        <v>23</v>
      </c>
      <c r="B16" s="32">
        <v>296</v>
      </c>
      <c r="C16" s="32"/>
      <c r="D16" s="33"/>
      <c r="E16" s="13"/>
      <c r="F16" s="25" t="s">
        <v>28</v>
      </c>
      <c r="G16" s="28"/>
      <c r="H16" s="24"/>
      <c r="I16" s="42"/>
      <c r="L16" s="5"/>
      <c r="N16" s="11"/>
      <c r="O16" s="6"/>
    </row>
    <row r="17" spans="1:15" ht="16.5" x14ac:dyDescent="0.3">
      <c r="A17" s="29" t="s">
        <v>11</v>
      </c>
      <c r="B17" s="34">
        <f>B15*B16</f>
        <v>3404000</v>
      </c>
      <c r="C17" s="34"/>
      <c r="D17" s="35"/>
      <c r="E17" s="13"/>
      <c r="F17" s="25"/>
      <c r="G17" s="25"/>
      <c r="H17" s="24"/>
      <c r="I17" s="42"/>
      <c r="L17" s="5"/>
      <c r="N17" s="24"/>
      <c r="O17" s="42"/>
    </row>
    <row r="18" spans="1:15" ht="16.5" hidden="1" x14ac:dyDescent="0.3">
      <c r="A18" s="29" t="s">
        <v>24</v>
      </c>
      <c r="B18" s="34">
        <f>B17*0.9</f>
        <v>3063600</v>
      </c>
      <c r="C18" s="34"/>
      <c r="D18" s="35"/>
      <c r="E18" s="13"/>
      <c r="F18" s="25"/>
      <c r="G18" s="25"/>
      <c r="H18" s="24"/>
      <c r="I18" s="42"/>
      <c r="N18" s="24"/>
      <c r="O18" s="13"/>
    </row>
    <row r="19" spans="1:15" ht="16.5" x14ac:dyDescent="0.3">
      <c r="A19" s="29" t="s">
        <v>24</v>
      </c>
      <c r="B19" s="34">
        <f>B17*0.98</f>
        <v>3335920</v>
      </c>
      <c r="C19" s="34"/>
      <c r="D19" s="35"/>
      <c r="E19" s="13"/>
      <c r="F19" s="25"/>
      <c r="G19" s="25"/>
      <c r="H19" s="24"/>
      <c r="I19" s="42"/>
      <c r="N19" s="24"/>
      <c r="O19" s="13"/>
    </row>
    <row r="20" spans="1:15" ht="16.5" x14ac:dyDescent="0.3">
      <c r="A20" s="29" t="s">
        <v>25</v>
      </c>
      <c r="B20" s="34">
        <f>B17*0.8</f>
        <v>2723200</v>
      </c>
      <c r="C20" s="34"/>
      <c r="D20" s="35"/>
      <c r="E20" s="13"/>
      <c r="F20" s="25"/>
      <c r="G20" s="25"/>
      <c r="H20" s="24"/>
      <c r="I20" s="42"/>
      <c r="N20" s="24"/>
      <c r="O20" s="13"/>
    </row>
    <row r="21" spans="1:15" ht="16.5" hidden="1" x14ac:dyDescent="0.3">
      <c r="A21" s="29" t="s">
        <v>25</v>
      </c>
      <c r="B21" s="34">
        <f>B17*0.8</f>
        <v>2723200</v>
      </c>
      <c r="C21" s="34"/>
      <c r="D21" s="35"/>
      <c r="E21" s="13"/>
      <c r="F21" s="25"/>
      <c r="G21" s="25"/>
      <c r="H21" s="24"/>
      <c r="I21" s="42"/>
      <c r="N21" s="24"/>
      <c r="O21" s="13"/>
    </row>
    <row r="22" spans="1:15" ht="16.5" x14ac:dyDescent="0.3">
      <c r="A22" s="29" t="s">
        <v>12</v>
      </c>
      <c r="B22" s="36">
        <f>B4*325</f>
        <v>845000</v>
      </c>
      <c r="C22" s="36"/>
      <c r="D22" s="37"/>
      <c r="E22" s="13"/>
      <c r="F22" s="13"/>
      <c r="G22" s="13"/>
      <c r="I22" s="6"/>
    </row>
    <row r="23" spans="1:15" ht="16.5" x14ac:dyDescent="0.3">
      <c r="A23" s="31" t="s">
        <v>16</v>
      </c>
      <c r="B23" s="43">
        <f>B17*0.03/12</f>
        <v>8510</v>
      </c>
      <c r="C23" s="36"/>
      <c r="D23" s="36"/>
      <c r="E23" s="13"/>
    </row>
    <row r="24" spans="1:15" x14ac:dyDescent="0.25">
      <c r="B24" s="22"/>
      <c r="C24" s="22"/>
    </row>
    <row r="25" spans="1:15" x14ac:dyDescent="0.25">
      <c r="B25" s="22"/>
      <c r="C25" s="22"/>
    </row>
    <row r="27" spans="1:15" x14ac:dyDescent="0.25">
      <c r="D27" t="s">
        <v>14</v>
      </c>
    </row>
    <row r="28" spans="1:15" x14ac:dyDescent="0.25">
      <c r="B28" s="49" t="s">
        <v>20</v>
      </c>
      <c r="C28" s="49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x14ac:dyDescent="0.25">
      <c r="B29" s="49"/>
      <c r="C29" s="49">
        <v>320</v>
      </c>
      <c r="D29" s="20">
        <f>C29*1.2</f>
        <v>384</v>
      </c>
      <c r="E29" s="20"/>
      <c r="F29" s="21">
        <v>4200000</v>
      </c>
      <c r="G29" s="21">
        <f t="shared" ref="G29:G33" si="0">F29/C29</f>
        <v>13125</v>
      </c>
      <c r="H29" s="21">
        <f t="shared" ref="H29:H33" si="1">F29/D29</f>
        <v>10937.5</v>
      </c>
      <c r="I29" s="21" t="e">
        <f t="shared" ref="I29:I33" si="2">F29/B29</f>
        <v>#DIV/0!</v>
      </c>
      <c r="J29" s="20">
        <f t="shared" ref="J29:J32" si="3">D29/C29</f>
        <v>1.2</v>
      </c>
    </row>
    <row r="30" spans="1:15" x14ac:dyDescent="0.25">
      <c r="B30" s="49"/>
      <c r="C30" s="54">
        <v>350</v>
      </c>
      <c r="D30" s="20">
        <f>C30*1.2</f>
        <v>420</v>
      </c>
      <c r="E30" s="55"/>
      <c r="F30" s="56">
        <v>4000000</v>
      </c>
      <c r="G30" s="56">
        <f t="shared" si="0"/>
        <v>11428.571428571429</v>
      </c>
      <c r="H30" s="21">
        <f t="shared" si="1"/>
        <v>9523.8095238095229</v>
      </c>
      <c r="I30" s="21" t="e">
        <f t="shared" si="2"/>
        <v>#DIV/0!</v>
      </c>
      <c r="J30" s="20">
        <f t="shared" si="3"/>
        <v>1.2</v>
      </c>
    </row>
    <row r="31" spans="1:15" x14ac:dyDescent="0.25">
      <c r="B31" s="49"/>
      <c r="C31" s="54">
        <v>350</v>
      </c>
      <c r="D31" s="20">
        <f>C31*1.2</f>
        <v>420</v>
      </c>
      <c r="E31" s="55"/>
      <c r="F31" s="56">
        <v>4700000</v>
      </c>
      <c r="G31" s="56">
        <f t="shared" si="0"/>
        <v>13428.571428571429</v>
      </c>
      <c r="H31" s="56">
        <f t="shared" si="1"/>
        <v>11190.476190476191</v>
      </c>
      <c r="I31" s="21" t="e">
        <f t="shared" si="2"/>
        <v>#DIV/0!</v>
      </c>
      <c r="J31" s="20">
        <f t="shared" si="3"/>
        <v>1.2</v>
      </c>
    </row>
    <row r="32" spans="1:15" x14ac:dyDescent="0.25">
      <c r="B32" s="49"/>
      <c r="C32" s="54">
        <v>355</v>
      </c>
      <c r="D32" s="20">
        <f>C32*1.2</f>
        <v>426</v>
      </c>
      <c r="E32" s="55"/>
      <c r="F32" s="56">
        <v>4000000</v>
      </c>
      <c r="G32" s="56">
        <f t="shared" si="0"/>
        <v>11267.605633802817</v>
      </c>
      <c r="H32" s="56">
        <f t="shared" si="1"/>
        <v>9389.6713615023473</v>
      </c>
      <c r="I32" s="21" t="e">
        <f t="shared" si="2"/>
        <v>#DIV/0!</v>
      </c>
      <c r="J32" s="20">
        <f t="shared" si="3"/>
        <v>1.2</v>
      </c>
    </row>
    <row r="33" spans="1:12" x14ac:dyDescent="0.25">
      <c r="B33" s="49"/>
      <c r="C33" s="49">
        <v>351</v>
      </c>
      <c r="D33" s="20">
        <f>C33*1.1</f>
        <v>386.1</v>
      </c>
      <c r="E33" s="20"/>
      <c r="F33" s="56">
        <v>3951000</v>
      </c>
      <c r="G33" s="21">
        <f t="shared" si="0"/>
        <v>11256.410256410256</v>
      </c>
      <c r="H33" s="21">
        <f t="shared" si="1"/>
        <v>10233.100233100233</v>
      </c>
      <c r="I33" s="21" t="e">
        <f t="shared" si="2"/>
        <v>#DIV/0!</v>
      </c>
      <c r="J33" s="20"/>
    </row>
    <row r="34" spans="1:12" x14ac:dyDescent="0.25">
      <c r="B34" s="58" t="s">
        <v>22</v>
      </c>
      <c r="C34" s="58"/>
      <c r="D34" s="59"/>
      <c r="E34" s="59"/>
      <c r="F34" s="59"/>
      <c r="G34" s="59"/>
      <c r="H34" s="59"/>
      <c r="I34" s="59"/>
      <c r="J34" s="59"/>
    </row>
    <row r="35" spans="1:12" x14ac:dyDescent="0.25">
      <c r="B35" s="60">
        <f>38.34*10.764</f>
        <v>412.69175999999999</v>
      </c>
      <c r="C35" s="60">
        <v>4400000</v>
      </c>
      <c r="D35" s="61">
        <f t="shared" ref="D35:D40" si="4">C35/B35</f>
        <v>10661.710328308955</v>
      </c>
      <c r="E35" s="61"/>
      <c r="F35" s="61"/>
      <c r="G35" s="62"/>
      <c r="H35" s="61"/>
      <c r="I35" s="62" t="e">
        <f>G35/#REF!</f>
        <v>#REF!</v>
      </c>
      <c r="J35" s="59"/>
      <c r="L35" s="13">
        <f>B15/D35</f>
        <v>1.0786261909090908</v>
      </c>
    </row>
    <row r="36" spans="1:12" x14ac:dyDescent="0.25">
      <c r="B36" s="60">
        <f>339+44</f>
        <v>383</v>
      </c>
      <c r="C36" s="60">
        <v>4000000</v>
      </c>
      <c r="D36" s="61">
        <f t="shared" si="4"/>
        <v>10443.864229765013</v>
      </c>
      <c r="E36" s="61"/>
      <c r="F36" s="61"/>
      <c r="G36" s="62"/>
      <c r="H36" s="61"/>
      <c r="I36" s="62" t="e">
        <f>G36/#REF!</f>
        <v>#REF!</v>
      </c>
      <c r="J36" s="59"/>
    </row>
    <row r="37" spans="1:12" x14ac:dyDescent="0.25">
      <c r="B37" s="60">
        <f>26.78*10.764</f>
        <v>288.25992000000002</v>
      </c>
      <c r="C37" s="60">
        <v>4100000</v>
      </c>
      <c r="D37" s="61">
        <f t="shared" si="4"/>
        <v>14223.274605779394</v>
      </c>
      <c r="E37" s="61"/>
      <c r="F37" s="61"/>
      <c r="G37" s="62"/>
      <c r="H37" s="61"/>
      <c r="I37" s="61"/>
      <c r="J37" s="59"/>
    </row>
    <row r="38" spans="1:12" ht="15.75" x14ac:dyDescent="0.25">
      <c r="A38" s="15"/>
      <c r="B38" s="60">
        <f>36*10.764+1.858*10.764</f>
        <v>407.50351199999994</v>
      </c>
      <c r="C38" s="60">
        <v>4500000</v>
      </c>
      <c r="D38" s="61">
        <f t="shared" si="4"/>
        <v>11042.849613526769</v>
      </c>
      <c r="E38" s="61"/>
      <c r="F38" s="61"/>
      <c r="G38" s="62"/>
      <c r="H38" s="61"/>
      <c r="I38" s="61"/>
      <c r="J38" s="59"/>
    </row>
    <row r="39" spans="1:12" ht="15.75" x14ac:dyDescent="0.25">
      <c r="A39" s="15"/>
      <c r="B39" s="60">
        <f>26.78*10.764</f>
        <v>288.25992000000002</v>
      </c>
      <c r="C39" s="60">
        <v>4100000</v>
      </c>
      <c r="D39" s="61">
        <f t="shared" si="4"/>
        <v>14223.274605779394</v>
      </c>
      <c r="E39" s="61"/>
      <c r="F39" s="61"/>
      <c r="G39" s="62"/>
      <c r="H39" s="61"/>
      <c r="I39" s="61"/>
      <c r="J39" s="59"/>
    </row>
    <row r="40" spans="1:12" ht="15.75" x14ac:dyDescent="0.25">
      <c r="A40" s="15"/>
      <c r="B40" s="58">
        <f>25.706*10.764</f>
        <v>276.69938399999995</v>
      </c>
      <c r="C40" s="58">
        <v>3400000</v>
      </c>
      <c r="D40" s="63">
        <f t="shared" si="4"/>
        <v>12287.703538942467</v>
      </c>
      <c r="E40" s="59"/>
      <c r="F40" s="59"/>
      <c r="G40" s="59"/>
      <c r="H40" s="59"/>
      <c r="I40" s="59"/>
      <c r="J40" s="59"/>
    </row>
    <row r="41" spans="1:12" ht="15.75" x14ac:dyDescent="0.25">
      <c r="A41" s="15"/>
      <c r="B41" s="58"/>
      <c r="C41" s="58"/>
      <c r="D41" s="59"/>
      <c r="E41" s="59"/>
      <c r="F41" s="59"/>
      <c r="G41" s="59"/>
      <c r="H41" s="59"/>
      <c r="I41" s="59"/>
      <c r="J41" s="59"/>
    </row>
    <row r="42" spans="1:12" ht="15.75" x14ac:dyDescent="0.25">
      <c r="A42" s="15"/>
      <c r="B42" s="58"/>
      <c r="C42" s="58"/>
      <c r="D42" s="59"/>
      <c r="E42" s="59"/>
      <c r="F42" s="59"/>
      <c r="G42" s="59"/>
      <c r="H42" s="59"/>
      <c r="I42" s="59"/>
      <c r="J42" s="59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K36" sqref="K36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zoomScale="130" zoomScaleNormal="130"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E10" workbookViewId="0">
      <selection activeCell="X42" sqref="X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2024-12-10T07:53:50Z</dcterms:modified>
</cp:coreProperties>
</file>