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AA2E46D-8A4D-4890-BC73-0A645941462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" i="1" l="1"/>
  <c r="B37" i="1" l="1"/>
  <c r="G35" i="1"/>
  <c r="B35" i="1"/>
  <c r="J28" i="1"/>
  <c r="J27" i="1"/>
  <c r="F5" i="1"/>
  <c r="D28" i="1" l="1"/>
  <c r="D27" i="1"/>
  <c r="D37" i="1"/>
  <c r="A37" i="1"/>
  <c r="C37" i="1" s="1"/>
  <c r="A36" i="1"/>
  <c r="C36" i="1"/>
  <c r="D36" i="1" l="1"/>
  <c r="C35" i="1"/>
  <c r="D35" i="1"/>
  <c r="B15" i="1"/>
  <c r="B9" i="1"/>
  <c r="B4" i="1"/>
  <c r="B5" i="1" s="1"/>
  <c r="B10" i="1" l="1"/>
  <c r="B11" i="1" s="1"/>
  <c r="B12" i="1"/>
  <c r="B16" i="1" l="1"/>
  <c r="B21" i="1" s="1"/>
  <c r="G36" i="1" l="1"/>
  <c r="G37" i="1"/>
  <c r="B17" i="1"/>
  <c r="B18" i="1"/>
  <c r="B19" i="1"/>
  <c r="G3" i="1"/>
  <c r="G30" i="1" l="1"/>
  <c r="G29" i="1"/>
  <c r="G28" i="1"/>
  <c r="G27" i="1"/>
  <c r="H30" i="1"/>
  <c r="H29" i="1"/>
  <c r="H28" i="1"/>
  <c r="H27" i="1"/>
  <c r="G31" i="1" l="1"/>
  <c r="I30" i="1"/>
  <c r="I27" i="1" l="1"/>
  <c r="F27" i="1"/>
  <c r="F28" i="1" l="1"/>
  <c r="F29" i="1"/>
  <c r="F30" i="1"/>
  <c r="I28" i="1" l="1"/>
</calcChain>
</file>

<file path=xl/sharedStrings.xml><?xml version="1.0" encoding="utf-8"?>
<sst xmlns="http://schemas.openxmlformats.org/spreadsheetml/2006/main" count="32" uniqueCount="31">
  <si>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</si>
  <si>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</si>
  <si>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</si>
  <si>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</si>
  <si>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</si>
  <si>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</si>
  <si>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</si>
  <si>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Area</t>
  </si>
  <si>
    <t>Agreement carpet area</t>
  </si>
  <si>
    <t>Measurement carpet</t>
  </si>
  <si>
    <t>super  Built up Area</t>
  </si>
  <si>
    <t>Built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</si>
  <si>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</si>
  <si>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</si>
  <si>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</si>
  <si>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</si>
  <si>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</si>
  <si>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</si>
  <si>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</si>
  <si>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</si>
  <si>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</si>
  <si>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</si>
  <si>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</si>
  <si>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</si>
  <si>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</si>
  <si>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</si>
  <si>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</si>
  <si>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Carpet Area</t>
  </si>
  <si>
    <t>Built up Area</t>
  </si>
  <si>
    <t>Rate on Carpet</t>
  </si>
  <si>
    <t>Rate on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</si>
</sst>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8" fillId="0" borderId="0" xfId="2" applyFill="1" applyBorder="1" applyAlignment="1" applyProtection="1"/>
    <xf numFmtId="43" fontId="0" fillId="0" borderId="3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5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3" xfId="0" applyBorder="1"/>
    <xf numFmtId="43" fontId="6" fillId="0" borderId="0" xfId="0" applyNumberFormat="1" applyFont="1"/>
    <xf numFmtId="10" fontId="0" fillId="0" borderId="0" xfId="0" applyNumberFormat="1"/>
    <xf numFmtId="0" fontId="12" fillId="0" borderId="1" xfId="1" applyNumberFormat="1" applyFont="1" applyFill="1" applyBorder="1"/>
    <xf numFmtId="0" fontId="11" fillId="0" borderId="1" xfId="0" applyFont="1" applyBorder="1" applyAlignment="1">
      <alignment horizontal="right" wrapText="1"/>
    </xf>
    <xf numFmtId="0" fontId="13" fillId="0" borderId="4" xfId="0" applyFont="1" applyBorder="1"/>
    <xf numFmtId="43" fontId="11" fillId="0" borderId="4" xfId="0" applyNumberFormat="1" applyFont="1" applyBorder="1"/>
    <xf numFmtId="43" fontId="0" fillId="0" borderId="1" xfId="1" applyFont="1" applyFill="1" applyBorder="1"/>
    <xf numFmtId="164" fontId="0" fillId="0" borderId="1" xfId="1" applyNumberFormat="1" applyFont="1" applyFill="1" applyBorder="1"/>
    <xf numFmtId="2" fontId="0" fillId="0" borderId="1" xfId="1" applyNumberFormat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1" xfId="0" applyNumberFormat="1" applyFill="1" applyBorder="1"/>
    <xf numFmtId="43" fontId="13" fillId="0" borderId="1" xfId="0" applyNumberFormat="1" applyFont="1" applyFill="1" applyBorder="1"/>
    <xf numFmtId="43" fontId="0" fillId="0" borderId="0" xfId="0" applyNumberFormat="1" applyFill="1"/>
    <xf numFmtId="0" fontId="0" fillId="0" borderId="0" xfId="0" applyFill="1"/>
    <xf numFmtId="0" fontId="0" fillId="0" borderId="0" xfId="0" applyFill="1" applyBorder="1"/>
    <xf numFmtId="0" fontId="6" fillId="0" borderId="0" xfId="0" applyFont="1" applyFill="1"/>
    <xf numFmtId="0" fontId="0" fillId="0" borderId="0" xfId="0" applyFont="1" applyFill="1"/>
    <xf numFmtId="0" fontId="0" fillId="0" borderId="0" xfId="0" applyFill="1" applyAlignment="1">
      <alignment wrapText="1"/>
    </xf>
    <xf numFmtId="43" fontId="9" fillId="0" borderId="0" xfId="0" applyNumberFormat="1" applyFont="1" applyFill="1"/>
    <xf numFmtId="43" fontId="5" fillId="0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25</xdr:col>
      <xdr:colOff>144086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126FE-2E8F-433B-82F7-E848C98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8678486" cy="841174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40</xdr:col>
      <xdr:colOff>67875</xdr:colOff>
      <xdr:row>44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8B308C-8FC5-4331-9524-6387DD30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0"/>
          <a:ext cx="8602275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topLeftCell="A4" zoomScaleNormal="100" workbookViewId="0">
      <selection activeCell="B6" sqref="B6"/>
    </sheetView>
  </sheetViews>
  <sheetFormatPr defaultRowHeight="15" x14ac:dyDescent="0.25"/>
  <cols>
    <col min="1" max="1" width="21.7109375" bestFit="1" customWidth="1"/>
    <col min="2" max="2" width="15.5703125" style="20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1" max="11" width="12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36"/>
      <c r="C1" s="5"/>
      <c r="D1" s="5"/>
      <c r="E1" s="17"/>
      <c r="F1" s="17"/>
      <c r="G1" s="17"/>
    </row>
    <row r="2" spans="1:13" ht="16.5" x14ac:dyDescent="0.3">
      <c r="A2" s="18" t="s">
        <v>13</v>
      </c>
      <c r="B2" s="41">
        <v>2024</v>
      </c>
      <c r="C2" s="19"/>
      <c r="D2" s="36"/>
      <c r="E2" s="52" t="s">
        <v>1</v>
      </c>
      <c r="F2" s="52"/>
      <c r="G2" s="52"/>
      <c r="H2" s="52"/>
      <c r="I2" s="52"/>
    </row>
    <row r="3" spans="1:13" ht="16.5" x14ac:dyDescent="0.3">
      <c r="A3" s="18" t="s">
        <v>14</v>
      </c>
      <c r="B3" s="40">
        <v>2008</v>
      </c>
      <c r="C3" s="18"/>
      <c r="D3" s="6"/>
      <c r="E3" s="53">
        <v>2008</v>
      </c>
      <c r="F3" s="22">
        <v>2024</v>
      </c>
      <c r="G3" s="23">
        <f>F3-E3</f>
        <v>16</v>
      </c>
      <c r="H3" s="52"/>
      <c r="I3" s="52"/>
      <c r="L3" s="1"/>
      <c r="M3" s="2"/>
    </row>
    <row r="4" spans="1:13" ht="16.5" x14ac:dyDescent="0.3">
      <c r="A4" s="24" t="s">
        <v>15</v>
      </c>
      <c r="B4" s="40">
        <f>B2-B3</f>
        <v>16</v>
      </c>
      <c r="C4" s="18"/>
      <c r="D4" s="6"/>
      <c r="E4" s="52" t="s">
        <v>8</v>
      </c>
      <c r="F4" s="52" t="s">
        <v>12</v>
      </c>
      <c r="G4" s="52"/>
      <c r="H4" s="52"/>
      <c r="I4" s="52"/>
      <c r="K4" s="16"/>
      <c r="L4" s="1"/>
      <c r="M4" s="2"/>
    </row>
    <row r="5" spans="1:13" ht="16.5" x14ac:dyDescent="0.3">
      <c r="A5" s="18"/>
      <c r="B5" s="40">
        <f>B4-60</f>
        <v>-44</v>
      </c>
      <c r="C5" s="18"/>
      <c r="D5" s="6"/>
      <c r="E5" s="55">
        <v>444</v>
      </c>
      <c r="F5" s="52">
        <f>E5*1.2</f>
        <v>532.79999999999995</v>
      </c>
      <c r="G5" s="52"/>
      <c r="H5" s="55"/>
      <c r="I5" s="55"/>
      <c r="L5" s="1"/>
      <c r="M5" s="2"/>
    </row>
    <row r="6" spans="1:13" ht="16.5" x14ac:dyDescent="0.3">
      <c r="A6" s="18" t="s">
        <v>16</v>
      </c>
      <c r="B6" s="9">
        <f>533*2800</f>
        <v>1492400</v>
      </c>
      <c r="C6" s="21"/>
      <c r="D6" s="6"/>
      <c r="E6" s="52"/>
      <c r="F6" s="52"/>
      <c r="G6" s="52"/>
      <c r="H6" s="55"/>
      <c r="I6" s="55"/>
      <c r="L6" s="1"/>
      <c r="M6" s="2"/>
    </row>
    <row r="7" spans="1:13" ht="16.5" x14ac:dyDescent="0.3">
      <c r="A7" s="18" t="s">
        <v>17</v>
      </c>
      <c r="B7" s="25"/>
      <c r="C7" s="26"/>
      <c r="D7" s="44"/>
      <c r="E7" s="56"/>
      <c r="F7" s="52"/>
      <c r="G7" s="52"/>
      <c r="H7" s="54"/>
      <c r="I7" s="54"/>
      <c r="L7" s="12"/>
      <c r="M7" s="13"/>
    </row>
    <row r="8" spans="1:13" ht="16.5" x14ac:dyDescent="0.3">
      <c r="A8" s="18"/>
      <c r="B8" s="25"/>
      <c r="C8" s="26"/>
      <c r="D8" s="45"/>
      <c r="E8" s="52"/>
      <c r="F8" s="52"/>
      <c r="G8" s="52"/>
      <c r="H8" s="54"/>
      <c r="I8" s="54"/>
      <c r="L8" s="12"/>
      <c r="M8" s="13"/>
    </row>
    <row r="9" spans="1:13" ht="16.5" x14ac:dyDescent="0.3">
      <c r="A9" s="18" t="s">
        <v>18</v>
      </c>
      <c r="B9" s="25">
        <f>100-10</f>
        <v>90</v>
      </c>
      <c r="C9" s="26"/>
      <c r="D9" s="44"/>
      <c r="E9" s="52"/>
      <c r="F9" s="52"/>
      <c r="G9" s="52"/>
      <c r="H9" s="54"/>
      <c r="I9" s="54"/>
      <c r="J9" s="14"/>
      <c r="K9" s="14"/>
      <c r="L9" s="10"/>
      <c r="M9" s="13"/>
    </row>
    <row r="10" spans="1:13" ht="16.5" x14ac:dyDescent="0.3">
      <c r="A10" s="24" t="s">
        <v>19</v>
      </c>
      <c r="B10" s="25">
        <f>B9*B4/60</f>
        <v>24</v>
      </c>
      <c r="C10" s="26"/>
      <c r="D10" s="44"/>
      <c r="E10" s="52"/>
      <c r="F10" s="57"/>
      <c r="G10" s="58"/>
      <c r="H10" s="54"/>
      <c r="I10" s="54"/>
      <c r="J10" s="14"/>
      <c r="K10" s="14"/>
      <c r="L10" s="10"/>
      <c r="M10" s="13"/>
    </row>
    <row r="11" spans="1:13" ht="16.5" x14ac:dyDescent="0.3">
      <c r="A11" s="18"/>
      <c r="B11" s="28">
        <f>B10%</f>
        <v>0.24</v>
      </c>
      <c r="C11" s="29"/>
      <c r="D11" s="46"/>
      <c r="E11" t="s">
        <v>9</v>
      </c>
      <c r="G11" s="27"/>
      <c r="H11" s="11"/>
      <c r="I11" s="11"/>
      <c r="J11" s="14"/>
      <c r="K11" s="14"/>
      <c r="L11" s="10"/>
      <c r="M11" s="15"/>
    </row>
    <row r="12" spans="1:13" ht="16.5" x14ac:dyDescent="0.3">
      <c r="A12" s="18" t="s">
        <v>20</v>
      </c>
      <c r="B12" s="9">
        <f>ROUND((B6*B11),0)</f>
        <v>358176</v>
      </c>
      <c r="C12" s="30"/>
      <c r="D12" s="44"/>
      <c r="E12">
        <v>426</v>
      </c>
      <c r="G12" s="27"/>
      <c r="H12" s="38"/>
      <c r="I12" s="38"/>
      <c r="J12" s="14"/>
      <c r="K12" s="14"/>
      <c r="L12" s="10"/>
      <c r="M12" s="2"/>
    </row>
    <row r="13" spans="1:13" ht="16.5" x14ac:dyDescent="0.3">
      <c r="A13" s="18" t="s">
        <v>7</v>
      </c>
      <c r="B13" s="9">
        <v>444</v>
      </c>
      <c r="C13" s="30"/>
      <c r="D13" s="44"/>
      <c r="E13" s="4"/>
      <c r="G13" s="27"/>
      <c r="H13" s="11"/>
      <c r="I13" s="11"/>
      <c r="J13" s="14"/>
      <c r="K13" s="14"/>
      <c r="L13" s="10"/>
      <c r="M13" s="2"/>
    </row>
    <row r="14" spans="1:13" ht="16.5" x14ac:dyDescent="0.3">
      <c r="A14" s="18" t="s">
        <v>21</v>
      </c>
      <c r="B14" s="40">
        <v>23500</v>
      </c>
      <c r="C14" s="18"/>
      <c r="D14" s="6"/>
      <c r="E14" s="4"/>
      <c r="G14" s="27"/>
      <c r="H14" s="11"/>
      <c r="I14" s="11"/>
      <c r="J14" s="14"/>
      <c r="K14" s="14"/>
      <c r="L14" s="10"/>
      <c r="M14" s="2"/>
    </row>
    <row r="15" spans="1:13" ht="16.5" x14ac:dyDescent="0.3">
      <c r="A15" s="18" t="s">
        <v>22</v>
      </c>
      <c r="B15" s="9">
        <f>B14*B13</f>
        <v>10434000</v>
      </c>
      <c r="C15" s="21"/>
      <c r="D15" s="49"/>
      <c r="E15" s="4"/>
      <c r="G15" s="27"/>
      <c r="H15" s="14"/>
      <c r="I15" s="14"/>
      <c r="J15" s="14"/>
      <c r="K15" s="27"/>
      <c r="L15" s="10"/>
      <c r="M15" s="2"/>
    </row>
    <row r="16" spans="1:13" ht="16.5" x14ac:dyDescent="0.3">
      <c r="A16" s="32" t="s">
        <v>23</v>
      </c>
      <c r="B16" s="33">
        <f>B15-B12</f>
        <v>10075824</v>
      </c>
      <c r="C16" s="21"/>
      <c r="D16" s="50"/>
      <c r="E16" s="3"/>
      <c r="F16" s="3"/>
      <c r="G16" s="3"/>
      <c r="H16" s="4"/>
      <c r="M16" s="13"/>
    </row>
    <row r="17" spans="1:14" ht="16.5" x14ac:dyDescent="0.3">
      <c r="A17" s="32" t="s">
        <v>24</v>
      </c>
      <c r="B17" s="33">
        <f>B16*0.9</f>
        <v>9068241.5999999996</v>
      </c>
      <c r="C17" s="21"/>
      <c r="D17" s="50"/>
      <c r="E17" s="3"/>
      <c r="F17" s="34"/>
      <c r="G17" s="3"/>
      <c r="H17" s="4"/>
      <c r="M17" s="3"/>
      <c r="N17" s="4"/>
    </row>
    <row r="18" spans="1:14" ht="16.5" x14ac:dyDescent="0.3">
      <c r="A18" s="32" t="s">
        <v>25</v>
      </c>
      <c r="B18" s="33">
        <f>B16*0.8</f>
        <v>8060659.2000000002</v>
      </c>
      <c r="C18" s="21"/>
      <c r="D18" s="50"/>
      <c r="E18" s="3"/>
      <c r="F18" s="34"/>
      <c r="G18" s="3"/>
      <c r="H18" s="4"/>
      <c r="M18" s="3"/>
      <c r="N18" s="4"/>
    </row>
    <row r="19" spans="1:14" ht="16.5" x14ac:dyDescent="0.3">
      <c r="A19" s="32" t="s">
        <v>26</v>
      </c>
      <c r="B19" s="33">
        <f>B16*0.03/12</f>
        <v>25189.559999999998</v>
      </c>
      <c r="C19" s="21"/>
      <c r="D19" s="50"/>
      <c r="E19" s="3"/>
      <c r="F19" s="34"/>
      <c r="G19" s="3"/>
      <c r="H19" s="4"/>
      <c r="M19" s="3"/>
      <c r="N19" s="4"/>
    </row>
    <row r="20" spans="1:14" ht="16.5" x14ac:dyDescent="0.3">
      <c r="A20" s="42"/>
      <c r="B20" s="43"/>
      <c r="C20" s="43"/>
      <c r="D20" s="51"/>
      <c r="E20" s="4"/>
      <c r="F20" s="3"/>
      <c r="K20" s="39"/>
    </row>
    <row r="21" spans="1:14" ht="16.5" x14ac:dyDescent="0.3">
      <c r="A21" s="31"/>
      <c r="B21" s="33">
        <f>B16/444</f>
        <v>22693.297297297297</v>
      </c>
      <c r="C21" s="33"/>
      <c r="D21" s="51"/>
      <c r="E21" s="4"/>
      <c r="F21" s="3"/>
      <c r="K21" s="4"/>
    </row>
    <row r="22" spans="1:14" x14ac:dyDescent="0.25">
      <c r="B22" s="35"/>
      <c r="K22" s="4"/>
    </row>
    <row r="23" spans="1:14" x14ac:dyDescent="0.25">
      <c r="B23" s="35"/>
    </row>
    <row r="24" spans="1:14" x14ac:dyDescent="0.25">
      <c r="K24" s="4"/>
    </row>
    <row r="25" spans="1:14" x14ac:dyDescent="0.25">
      <c r="C25" t="s">
        <v>2</v>
      </c>
      <c r="K25" s="4"/>
    </row>
    <row r="26" spans="1:14" x14ac:dyDescent="0.25">
      <c r="B26" s="36" t="s">
        <v>3</v>
      </c>
      <c r="C26" s="5" t="s">
        <v>10</v>
      </c>
      <c r="D26" s="5" t="s">
        <v>11</v>
      </c>
      <c r="E26" s="5" t="s">
        <v>0</v>
      </c>
      <c r="F26" s="5" t="s">
        <v>4</v>
      </c>
      <c r="G26" s="47" t="s">
        <v>5</v>
      </c>
      <c r="H26" s="5" t="s">
        <v>6</v>
      </c>
      <c r="I26" s="5"/>
      <c r="K26" s="4"/>
    </row>
    <row r="27" spans="1:14" ht="17.25" x14ac:dyDescent="0.3">
      <c r="B27" s="36">
        <v>613</v>
      </c>
      <c r="C27" s="5">
        <v>835</v>
      </c>
      <c r="D27" s="5">
        <f>B27*1.2</f>
        <v>735.6</v>
      </c>
      <c r="E27" s="5">
        <v>14000000</v>
      </c>
      <c r="F27" s="6">
        <f t="shared" ref="F27:F30" si="0">E27/B27</f>
        <v>22838.499184339315</v>
      </c>
      <c r="G27" s="48">
        <f>E27/D27</f>
        <v>19032.082653616097</v>
      </c>
      <c r="H27" s="6">
        <f>E27/C27</f>
        <v>16766.467065868263</v>
      </c>
      <c r="I27" s="5">
        <f>C27/B27</f>
        <v>1.3621533442088092</v>
      </c>
      <c r="J27" s="7">
        <f>C27/D27</f>
        <v>1.1351277868406742</v>
      </c>
      <c r="K27" s="4"/>
    </row>
    <row r="28" spans="1:14" ht="17.25" x14ac:dyDescent="0.3">
      <c r="B28" s="36">
        <v>444</v>
      </c>
      <c r="C28" s="5">
        <v>600</v>
      </c>
      <c r="D28" s="5">
        <f>B28*1.2</f>
        <v>532.79999999999995</v>
      </c>
      <c r="E28" s="5">
        <v>9500000</v>
      </c>
      <c r="F28" s="6">
        <f t="shared" si="0"/>
        <v>21396.396396396398</v>
      </c>
      <c r="G28" s="48">
        <f>E28/D28</f>
        <v>17830.330330330333</v>
      </c>
      <c r="H28" s="6">
        <f>E28/C28</f>
        <v>15833.333333333334</v>
      </c>
      <c r="I28" s="5">
        <f>C28/B28</f>
        <v>1.3513513513513513</v>
      </c>
      <c r="J28" s="7">
        <f>C28/D28</f>
        <v>1.1261261261261262</v>
      </c>
      <c r="K28" s="4"/>
    </row>
    <row r="29" spans="1:14" x14ac:dyDescent="0.25">
      <c r="B29" s="36"/>
      <c r="C29" s="5"/>
      <c r="D29" s="5"/>
      <c r="E29" s="5">
        <v>18000000</v>
      </c>
      <c r="F29" s="6" t="e">
        <f t="shared" si="0"/>
        <v>#DIV/0!</v>
      </c>
      <c r="G29" s="48" t="e">
        <f>E29/D29</f>
        <v>#DIV/0!</v>
      </c>
      <c r="H29" s="6" t="e">
        <f>E29/C29</f>
        <v>#DIV/0!</v>
      </c>
      <c r="I29" s="5"/>
    </row>
    <row r="30" spans="1:14" x14ac:dyDescent="0.25">
      <c r="B30" s="36"/>
      <c r="C30" s="5"/>
      <c r="D30" s="5"/>
      <c r="E30" s="6">
        <v>19500000</v>
      </c>
      <c r="F30" s="6" t="e">
        <f t="shared" si="0"/>
        <v>#DIV/0!</v>
      </c>
      <c r="G30" s="48" t="e">
        <f>E30/D30</f>
        <v>#DIV/0!</v>
      </c>
      <c r="H30" s="6" t="e">
        <f>E30/C30</f>
        <v>#DIV/0!</v>
      </c>
      <c r="I30" s="5" t="e">
        <f>#REF!/B30</f>
        <v>#REF!</v>
      </c>
    </row>
    <row r="31" spans="1:14" x14ac:dyDescent="0.25">
      <c r="B31" s="36"/>
      <c r="C31" s="37"/>
      <c r="E31" s="6"/>
      <c r="F31" s="8"/>
      <c r="G31" s="6" t="e">
        <f>AVERAGE(G27:G30)</f>
        <v>#DIV/0!</v>
      </c>
      <c r="H31" s="8"/>
      <c r="I31" s="5"/>
    </row>
    <row r="32" spans="1:14" x14ac:dyDescent="0.25">
      <c r="E32" s="8"/>
      <c r="F32" s="8"/>
      <c r="G32" s="8"/>
      <c r="H32" s="8"/>
    </row>
    <row r="33" spans="1:12" x14ac:dyDescent="0.25">
      <c r="E33" s="37"/>
      <c r="F33" s="8"/>
      <c r="G33" s="8"/>
      <c r="H33" s="8"/>
    </row>
    <row r="34" spans="1:12" x14ac:dyDescent="0.25">
      <c r="A34" t="s">
        <v>27</v>
      </c>
      <c r="B34" s="20" t="s">
        <v>28</v>
      </c>
      <c r="C34" t="s">
        <v>29</v>
      </c>
      <c r="D34" t="s">
        <v>30</v>
      </c>
      <c r="E34" t="s">
        <v>0</v>
      </c>
    </row>
    <row r="35" spans="1:12" x14ac:dyDescent="0.25">
      <c r="A35">
        <v>225</v>
      </c>
      <c r="B35" s="20">
        <f>25.09*10.764</f>
        <v>270.06876</v>
      </c>
      <c r="C35">
        <f>E35/A35</f>
        <v>16888.888888888891</v>
      </c>
      <c r="D35">
        <f>E35/B35</f>
        <v>14070.490789086454</v>
      </c>
      <c r="E35">
        <v>3800000</v>
      </c>
      <c r="G35" s="4">
        <f>B14/C35</f>
        <v>1.3914473684210524</v>
      </c>
      <c r="H35" s="4"/>
      <c r="J35" s="4"/>
      <c r="L35" s="4"/>
    </row>
    <row r="36" spans="1:12" x14ac:dyDescent="0.25">
      <c r="A36">
        <f>B36/1.2</f>
        <v>525</v>
      </c>
      <c r="B36" s="20">
        <v>630</v>
      </c>
      <c r="C36">
        <f>E36/A36</f>
        <v>18095.238095238095</v>
      </c>
      <c r="D36">
        <f>E36/B36</f>
        <v>15079.36507936508</v>
      </c>
      <c r="E36">
        <v>9500000</v>
      </c>
      <c r="G36" s="4">
        <f>B21/C36</f>
        <v>1.2541032716927454</v>
      </c>
      <c r="H36" s="4"/>
      <c r="J36" s="4"/>
    </row>
    <row r="37" spans="1:12" x14ac:dyDescent="0.25">
      <c r="A37">
        <f>B37/1.2</f>
        <v>458.54640000000001</v>
      </c>
      <c r="B37" s="20">
        <f>51.12*10.764</f>
        <v>550.25567999999998</v>
      </c>
      <c r="C37">
        <f>E37/A37</f>
        <v>18373.276946455146</v>
      </c>
      <c r="D37">
        <f>E37/B37</f>
        <v>15311.064122045955</v>
      </c>
      <c r="E37">
        <v>8425000</v>
      </c>
      <c r="G37" s="4">
        <f>B21/C37</f>
        <v>1.2351251964160719</v>
      </c>
      <c r="J37" s="4"/>
    </row>
    <row r="38" spans="1:12" ht="15.75" x14ac:dyDescent="0.25">
      <c r="A38" s="10"/>
    </row>
    <row r="39" spans="1:12" ht="15.75" x14ac:dyDescent="0.25">
      <c r="A39" s="10"/>
    </row>
    <row r="40" spans="1:12" ht="15.75" x14ac:dyDescent="0.25">
      <c r="A40" s="10"/>
    </row>
    <row r="41" spans="1:12" ht="15.75" x14ac:dyDescent="0.25">
      <c r="A41" s="10"/>
    </row>
    <row r="42" spans="1:12" ht="15.75" x14ac:dyDescent="0.25">
      <c r="A42" s="10"/>
    </row>
    <row r="43" spans="1:12" ht="15.75" x14ac:dyDescent="0.25">
      <c r="A43" s="10"/>
    </row>
    <row r="44" spans="1:12" ht="15.75" x14ac:dyDescent="0.25">
      <c r="A44" s="10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L1" workbookViewId="0">
      <selection activeCell="AA1" sqref="AA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Q22" sqref="Q22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T30" sqref="T30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2024-12-12T12:35:40Z</dcterms:modified>
</cp:coreProperties>
</file>