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Pramod Pandurang Chipte - BOI\"/>
    </mc:Choice>
  </mc:AlternateContent>
  <xr:revisionPtr revIDLastSave="0" documentId="13_ncr:1_{FF7E43AB-8B73-4BD6-965A-7FB2FFCA3CF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F10" i="4" l="1"/>
  <c r="U10" i="22"/>
  <c r="S64" i="4"/>
  <c r="S57" i="4"/>
  <c r="S58" i="4"/>
  <c r="S59" i="4"/>
  <c r="S60" i="4"/>
  <c r="S61" i="4"/>
  <c r="S62" i="4"/>
  <c r="S63" i="4"/>
  <c r="S56" i="4"/>
  <c r="G53" i="4" l="1"/>
  <c r="F53" i="4"/>
  <c r="F43" i="4"/>
  <c r="F44" i="4"/>
  <c r="F45" i="4"/>
  <c r="F46" i="4"/>
  <c r="F47" i="4"/>
  <c r="F48" i="4"/>
  <c r="F49" i="4"/>
  <c r="F50" i="4"/>
  <c r="F51" i="4"/>
  <c r="F52" i="4"/>
  <c r="F42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H27" i="4" l="1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l="1"/>
  <c r="W45" i="4" s="1"/>
  <c r="S41" i="4"/>
  <c r="X45" i="4" l="1"/>
  <c r="W47" i="4"/>
  <c r="W46" i="4"/>
  <c r="W51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<sst xmlns="http://schemas.openxmlformats.org/spreadsheetml/2006/main" count="52" uniqueCount="46">
  <si>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</si>
  <si>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</si>
  <si>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</si>
  <si>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</si>
  <si>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</si>
  <si>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</si>
  <si>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</si>
  <si>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</si>
  <si>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</si>
  <si>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</si>
  <si>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</si>
  <si>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</si>
  <si>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</si>
  <si>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</si>
  <si>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</si>
  <si>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</si>
  <si>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</si>
  <si>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</si>
  <si>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</si>
  <si>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</si>
  <si>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</si>
  <si>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</si>
  <si>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</si>
  <si>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</si>
  <si>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</si>
  <si>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</si>
  <si>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</si>
  <si>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</si>
  <si>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</si>
  <si>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</si>
  <si>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</si>
  <si>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</si>
  <si>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</si>
  <si>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</si>
  <si>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</si>
  <si>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</si>
  <si>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</si>
  <si>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</si>
  <si>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</si>
  <si>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Same Complex</t>
  </si>
  <si>
    <t>Bank of India ( Kalwa New Sanghavi Valley ) - Mr. Pramod Pandurang Chipte &amp; Mrs. Pranali Pramod Chipte</t>
  </si>
  <si>
    <t xml:space="preserve">Approved plan </t>
  </si>
  <si>
    <t>CA</t>
  </si>
  <si>
    <t>rate on CA</t>
  </si>
  <si>
    <t>As per BCC</t>
  </si>
  <si>
    <t xml:space="preserve">CA as per approved plan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</si>
</sst>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390718</xdr:colOff>
      <xdr:row>54</xdr:row>
      <xdr:rowOff>152208</xdr:rowOff>
    </xdr:from>
    <xdr:to>
      <xdr:col>14</xdr:col>
      <xdr:colOff>458353</xdr:colOff>
      <xdr:row>105</xdr:row>
      <xdr:rowOff>77353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0CBA3-2918-4984-AB2D-0400C81F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38100" y="13725526"/>
          <a:ext cx="9640645" cy="6878010"/>
        </a:xfrm>
        <a:prstGeom prst="rect">
          <a:avLst/>
        </a:prstGeom>
      </xdr:spPr>
    </xdr:pic>
    <xdr:clientData/>
  </xdr:twoCellAnchor>
  <xdr:twoCellAnchor editAs="oneCell">
    <xdr:from>
      <xdr:col>16</xdr:col>
      <xdr:colOff>523875</xdr:colOff>
      <xdr:row>66</xdr:row>
      <xdr:rowOff>0</xdr:rowOff>
    </xdr:from>
    <xdr:to>
      <xdr:col>22</xdr:col>
      <xdr:colOff>781886</xdr:colOff>
      <xdr:row>100</xdr:row>
      <xdr:rowOff>96167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AD81DC-DF80-4183-B8F9-D2D1098C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14478000"/>
          <a:ext cx="5992061" cy="65731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240626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EF9FC-8AE7-4967-8D9E-B6E0E41E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19026" cy="8821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49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9F378-77BA-4A61-B90F-1F4556F4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91643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267928</xdr:colOff>
      <xdr:row>34</xdr:row>
      <xdr:rowOff>10377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F64464-5176-4E30-8777-1D040AF00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02328" cy="61063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18</xdr:col>
      <xdr:colOff>239349</xdr:colOff>
      <xdr:row>41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7C1605-3AD3-4300-B619-7073FB8BA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571500"/>
          <a:ext cx="8773749" cy="72971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191718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CAFD3-E1E3-4D84-A76A-84E436B6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726118" cy="7030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37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2C5CB-A333-4D6A-9ACE-5C5792600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135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37</xdr:row>
      <xdr:rowOff>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7BE03-0473-47F0-8DEF-D8BFF676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6668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42128</xdr:colOff>
      <xdr:row>7</xdr:row>
      <xdr:rowOff>104776</xdr:rowOff>
    </xdr:from>
    <xdr:to>
      <xdr:col>28</xdr:col>
      <xdr:colOff>431159</xdr:colOff>
      <xdr:row>37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330F6-DF35-4822-876B-0198C929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928" y="1438276"/>
          <a:ext cx="15629031" cy="5695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BB289-B9B8-4460-BB07-1309B61E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6773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A279E-818A-4C06-9680-8D54B5B5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516889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44C71F-1A4E-4446-AE33-E403AFCF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95289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51C56-2594-44C2-9A14-851C5FEE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46D9B-82CC-4B5D-B418-5AEA5356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4"/>
  <sheetViews>
    <sheetView tabSelected="1" topLeftCell="C7" zoomScaleNormal="100" workbookViewId="0">
      <selection activeCell="S27" sqref="S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7.140625" customWidth="1"/>
    <col min="21" max="21" width="23.85546875" customWidth="1"/>
    <col min="23" max="23" width="19" customWidth="1"/>
    <col min="24" max="24" width="17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284.16666666666669</v>
      </c>
      <c r="C3" s="4">
        <f>B3*1.2</f>
        <v>341</v>
      </c>
      <c r="D3" s="4">
        <f t="shared" ref="D3:D14" si="2">C3*1.2</f>
        <v>409.2</v>
      </c>
      <c r="E3" s="5">
        <f t="shared" ref="E3:E14" si="3">R3</f>
        <v>1010000</v>
      </c>
      <c r="F3" s="9">
        <f t="shared" ref="F3:F14" si="4">ROUND((E3/B3),0)</f>
        <v>3554</v>
      </c>
      <c r="G3" s="9">
        <f t="shared" ref="G3:G14" si="5">ROUND((E3/C3),0)</f>
        <v>2962</v>
      </c>
      <c r="H3" s="9">
        <f t="shared" ref="H3:H14" si="6">ROUND((E3/D3),0)</f>
        <v>2468</v>
      </c>
      <c r="I3" s="4" t="e">
        <f>#REF!</f>
        <v>#REF!</v>
      </c>
      <c r="J3" s="4">
        <f t="shared" ref="J3:J14" si="7">S3</f>
        <v>0</v>
      </c>
      <c r="O3">
        <v>0</v>
      </c>
      <c r="P3">
        <v>341</v>
      </c>
      <c r="Q3">
        <f t="shared" ref="P3:Q14" si="8">P3/1.2</f>
        <v>284.16666666666669</v>
      </c>
      <c r="R3" s="2">
        <v>1010000</v>
      </c>
    </row>
    <row r="4" spans="1:20" s="51" customFormat="1" x14ac:dyDescent="0.25">
      <c r="A4" s="9">
        <f t="shared" ref="A4:A9" si="9">N4</f>
        <v>0</v>
      </c>
      <c r="B4" s="9">
        <f t="shared" ref="B4:B9" si="10">Q4</f>
        <v>308.33333333333337</v>
      </c>
      <c r="C4" s="9">
        <f t="shared" ref="C4:C9" si="11">B4*1.2</f>
        <v>370.00000000000006</v>
      </c>
      <c r="D4" s="9">
        <f t="shared" ref="D4:D9" si="12">C4*1.2</f>
        <v>444.00000000000006</v>
      </c>
      <c r="E4" s="50">
        <f t="shared" ref="E4:E9" si="13">R4</f>
        <v>1450000</v>
      </c>
      <c r="F4" s="9">
        <f t="shared" ref="F4:F9" si="14">ROUND((E4/B4),0)</f>
        <v>4703</v>
      </c>
      <c r="G4" s="9">
        <f t="shared" ref="G4:G9" si="15">ROUND((E4/C4),0)</f>
        <v>3919</v>
      </c>
      <c r="H4" s="9">
        <f t="shared" ref="H4:H9" si="16">ROUND((E4/D4),0)</f>
        <v>3266</v>
      </c>
      <c r="I4" s="9" t="e">
        <f>#REF!</f>
        <v>#REF!</v>
      </c>
      <c r="J4" s="9" t="str">
        <f t="shared" ref="J4:J9" si="17">S4</f>
        <v>Same Complex</v>
      </c>
      <c r="O4" s="51">
        <v>0</v>
      </c>
      <c r="P4" s="51">
        <v>370</v>
      </c>
      <c r="Q4" s="51">
        <f t="shared" ref="Q4:Q9" si="18">P4/1.2</f>
        <v>308.33333333333337</v>
      </c>
      <c r="R4" s="52">
        <v>1450000</v>
      </c>
      <c r="S4" s="51" t="s">
        <v>39</v>
      </c>
    </row>
    <row r="5" spans="1:20" x14ac:dyDescent="0.25">
      <c r="A5" s="4">
        <f t="shared" si="9"/>
        <v>0</v>
      </c>
      <c r="B5" s="4">
        <f t="shared" si="10"/>
        <v>454.16666666666669</v>
      </c>
      <c r="C5" s="4">
        <f t="shared" si="11"/>
        <v>545</v>
      </c>
      <c r="D5" s="4">
        <f t="shared" si="12"/>
        <v>654</v>
      </c>
      <c r="E5" s="5">
        <f t="shared" si="13"/>
        <v>1650000</v>
      </c>
      <c r="F5" s="9">
        <f t="shared" si="14"/>
        <v>3633</v>
      </c>
      <c r="G5" s="9">
        <f t="shared" si="15"/>
        <v>3028</v>
      </c>
      <c r="H5" s="9">
        <f t="shared" si="16"/>
        <v>2523</v>
      </c>
      <c r="I5" s="4" t="e">
        <f>#REF!</f>
        <v>#REF!</v>
      </c>
      <c r="J5" s="4">
        <f t="shared" si="17"/>
        <v>0</v>
      </c>
      <c r="O5">
        <v>0</v>
      </c>
      <c r="P5">
        <v>545</v>
      </c>
      <c r="Q5">
        <f t="shared" si="18"/>
        <v>454.16666666666669</v>
      </c>
      <c r="R5" s="2">
        <v>1650000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475</v>
      </c>
      <c r="C7" s="4">
        <f t="shared" si="11"/>
        <v>570</v>
      </c>
      <c r="D7" s="4">
        <f t="shared" si="12"/>
        <v>684</v>
      </c>
      <c r="E7" s="5">
        <f t="shared" si="13"/>
        <v>2000000</v>
      </c>
      <c r="F7" s="9">
        <f t="shared" si="14"/>
        <v>4211</v>
      </c>
      <c r="G7" s="9">
        <f t="shared" si="15"/>
        <v>3509</v>
      </c>
      <c r="H7" s="9">
        <f t="shared" si="16"/>
        <v>2924</v>
      </c>
      <c r="I7" s="4" t="e">
        <f>#REF!</f>
        <v>#REF!</v>
      </c>
      <c r="J7" s="4">
        <f t="shared" si="17"/>
        <v>0</v>
      </c>
      <c r="O7">
        <v>0</v>
      </c>
      <c r="P7">
        <v>570</v>
      </c>
      <c r="Q7">
        <f t="shared" si="18"/>
        <v>475</v>
      </c>
      <c r="R7" s="2">
        <v>2000000</v>
      </c>
    </row>
    <row r="8" spans="1:20" x14ac:dyDescent="0.25">
      <c r="A8" s="4">
        <f t="shared" si="9"/>
        <v>0</v>
      </c>
      <c r="B8" s="4">
        <f t="shared" si="10"/>
        <v>600</v>
      </c>
      <c r="C8" s="4">
        <f t="shared" si="11"/>
        <v>720</v>
      </c>
      <c r="D8" s="4">
        <f t="shared" si="12"/>
        <v>864</v>
      </c>
      <c r="E8" s="5">
        <f t="shared" si="13"/>
        <v>2800000</v>
      </c>
      <c r="F8" s="9">
        <f t="shared" si="14"/>
        <v>4667</v>
      </c>
      <c r="G8" s="9">
        <f t="shared" si="15"/>
        <v>3889</v>
      </c>
      <c r="H8" s="9">
        <f t="shared" si="16"/>
        <v>3241</v>
      </c>
      <c r="I8" s="4" t="e">
        <f>#REF!</f>
        <v>#REF!</v>
      </c>
      <c r="J8" s="4">
        <f t="shared" si="17"/>
        <v>0</v>
      </c>
      <c r="O8">
        <v>0</v>
      </c>
      <c r="P8">
        <v>720</v>
      </c>
      <c r="Q8">
        <f t="shared" si="18"/>
        <v>600</v>
      </c>
      <c r="R8" s="2">
        <v>2800000</v>
      </c>
    </row>
    <row r="9" spans="1:20" s="41" customFormat="1" x14ac:dyDescent="0.25">
      <c r="A9" s="39">
        <f t="shared" si="9"/>
        <v>0</v>
      </c>
      <c r="B9" s="39">
        <f t="shared" si="10"/>
        <v>308.33333333333337</v>
      </c>
      <c r="C9" s="39">
        <f t="shared" si="11"/>
        <v>370.00000000000006</v>
      </c>
      <c r="D9" s="39">
        <f t="shared" si="12"/>
        <v>444.00000000000006</v>
      </c>
      <c r="E9" s="40">
        <f t="shared" si="13"/>
        <v>1450000</v>
      </c>
      <c r="F9" s="39">
        <f t="shared" si="14"/>
        <v>4703</v>
      </c>
      <c r="G9" s="39">
        <f t="shared" si="15"/>
        <v>3919</v>
      </c>
      <c r="H9" s="39">
        <f t="shared" si="16"/>
        <v>3266</v>
      </c>
      <c r="I9" s="39" t="e">
        <f>#REF!</f>
        <v>#REF!</v>
      </c>
      <c r="J9" s="39">
        <f t="shared" si="17"/>
        <v>0</v>
      </c>
      <c r="O9" s="41">
        <v>0</v>
      </c>
      <c r="P9" s="41">
        <v>370</v>
      </c>
      <c r="Q9" s="41">
        <f t="shared" si="18"/>
        <v>308.33333333333337</v>
      </c>
      <c r="R9" s="42">
        <v>1450000</v>
      </c>
    </row>
    <row r="10" spans="1:20" s="41" customFormat="1" x14ac:dyDescent="0.25">
      <c r="A10" s="39">
        <f t="shared" si="0"/>
        <v>0</v>
      </c>
      <c r="B10" s="39">
        <f t="shared" si="1"/>
        <v>320.83333333333337</v>
      </c>
      <c r="C10" s="39">
        <f t="shared" ref="C10:C14" si="20">B10*1.2</f>
        <v>385.00000000000006</v>
      </c>
      <c r="D10" s="39">
        <f t="shared" si="2"/>
        <v>462.00000000000006</v>
      </c>
      <c r="E10" s="40">
        <f t="shared" si="3"/>
        <v>1500000</v>
      </c>
      <c r="F10" s="39">
        <f>ROUND((E10/B10),0)</f>
        <v>4675</v>
      </c>
      <c r="G10" s="39">
        <f t="shared" si="5"/>
        <v>3896</v>
      </c>
      <c r="H10" s="39">
        <f t="shared" si="6"/>
        <v>3247</v>
      </c>
      <c r="I10" s="39" t="e">
        <f>#REF!</f>
        <v>#REF!</v>
      </c>
      <c r="J10" s="39">
        <f t="shared" si="7"/>
        <v>0</v>
      </c>
      <c r="O10" s="41">
        <v>0</v>
      </c>
      <c r="P10" s="41">
        <v>385</v>
      </c>
      <c r="Q10" s="41">
        <f t="shared" si="8"/>
        <v>320.83333333333337</v>
      </c>
      <c r="R10" s="42">
        <v>1500000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420.83333333333337</v>
      </c>
      <c r="C16" s="4">
        <f>B16*1.2</f>
        <v>505</v>
      </c>
      <c r="D16" s="4">
        <f t="shared" ref="D16:D28" si="34">C16*1.2</f>
        <v>606</v>
      </c>
      <c r="E16" s="5">
        <f t="shared" ref="E16:E28" si="35">R16</f>
        <v>2000000</v>
      </c>
      <c r="F16" s="9">
        <f t="shared" ref="F16:F28" si="36">ROUND((E16/B16),0)</f>
        <v>4752</v>
      </c>
      <c r="G16" s="9">
        <f t="shared" ref="G16:G28" si="37">ROUND((E16/C16),0)</f>
        <v>3960</v>
      </c>
      <c r="H16" s="9">
        <f t="shared" ref="H16:H28" si="38">ROUND((E16/D16),0)</f>
        <v>3300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505</v>
      </c>
      <c r="Q16">
        <f t="shared" ref="P16:Q28" si="40">P16/1.2</f>
        <v>420.83333333333337</v>
      </c>
      <c r="R16" s="2">
        <v>2000000</v>
      </c>
    </row>
    <row r="17" spans="1:24" x14ac:dyDescent="0.25">
      <c r="A17" s="4">
        <f t="shared" si="32"/>
        <v>0</v>
      </c>
      <c r="B17" s="4">
        <f t="shared" si="33"/>
        <v>487.5</v>
      </c>
      <c r="C17" s="4">
        <f t="shared" ref="C17:C28" si="41">B17*1.2</f>
        <v>585</v>
      </c>
      <c r="D17" s="4">
        <f t="shared" si="34"/>
        <v>702</v>
      </c>
      <c r="E17" s="5">
        <f t="shared" si="35"/>
        <v>2300000</v>
      </c>
      <c r="F17" s="9">
        <f t="shared" si="36"/>
        <v>4718</v>
      </c>
      <c r="G17" s="9">
        <f t="shared" si="37"/>
        <v>3932</v>
      </c>
      <c r="H17" s="9">
        <f t="shared" si="38"/>
        <v>3276</v>
      </c>
      <c r="I17" s="4" t="e">
        <f>#REF!</f>
        <v>#REF!</v>
      </c>
      <c r="J17" s="4">
        <f t="shared" si="39"/>
        <v>0</v>
      </c>
      <c r="O17">
        <v>0</v>
      </c>
      <c r="P17">
        <v>585</v>
      </c>
      <c r="Q17">
        <f t="shared" si="40"/>
        <v>487.5</v>
      </c>
      <c r="R17" s="2">
        <v>2300000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1800000</v>
      </c>
      <c r="F18" s="9">
        <f t="shared" si="36"/>
        <v>4500</v>
      </c>
      <c r="G18" s="9">
        <f t="shared" si="37"/>
        <v>3750</v>
      </c>
      <c r="H18" s="9">
        <f t="shared" si="38"/>
        <v>3125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1800000</v>
      </c>
    </row>
    <row r="19" spans="1:24" s="7" customFormat="1" x14ac:dyDescent="0.25">
      <c r="A19" s="43">
        <f t="shared" si="32"/>
        <v>0</v>
      </c>
      <c r="B19" s="43">
        <f t="shared" si="33"/>
        <v>500</v>
      </c>
      <c r="C19" s="43">
        <f t="shared" si="41"/>
        <v>600</v>
      </c>
      <c r="D19" s="43">
        <f t="shared" si="34"/>
        <v>720</v>
      </c>
      <c r="E19" s="44">
        <f t="shared" si="35"/>
        <v>2700000</v>
      </c>
      <c r="F19" s="43">
        <f t="shared" si="36"/>
        <v>5400</v>
      </c>
      <c r="G19" s="43">
        <f t="shared" si="37"/>
        <v>4500</v>
      </c>
      <c r="H19" s="43">
        <f t="shared" si="38"/>
        <v>3750</v>
      </c>
      <c r="I19" s="43" t="e">
        <f>#REF!</f>
        <v>#REF!</v>
      </c>
      <c r="J19" s="43">
        <f t="shared" si="39"/>
        <v>0</v>
      </c>
      <c r="O19" s="7">
        <v>0</v>
      </c>
      <c r="P19" s="7">
        <f t="shared" si="40"/>
        <v>0</v>
      </c>
      <c r="Q19" s="7">
        <v>500</v>
      </c>
      <c r="R19" s="45">
        <v>2700000</v>
      </c>
    </row>
    <row r="20" spans="1:24" s="41" customFormat="1" x14ac:dyDescent="0.25">
      <c r="A20" s="39">
        <f t="shared" si="32"/>
        <v>0</v>
      </c>
      <c r="B20" s="39">
        <f t="shared" si="33"/>
        <v>470.83333333333337</v>
      </c>
      <c r="C20" s="39">
        <f t="shared" si="41"/>
        <v>565</v>
      </c>
      <c r="D20" s="39">
        <f t="shared" si="34"/>
        <v>678</v>
      </c>
      <c r="E20" s="40">
        <f t="shared" si="35"/>
        <v>3000000</v>
      </c>
      <c r="F20" s="39">
        <f t="shared" si="36"/>
        <v>6372</v>
      </c>
      <c r="G20" s="39">
        <f t="shared" si="37"/>
        <v>5310</v>
      </c>
      <c r="H20" s="39">
        <f t="shared" si="38"/>
        <v>4425</v>
      </c>
      <c r="I20" s="39" t="e">
        <f>#REF!</f>
        <v>#REF!</v>
      </c>
      <c r="J20" s="39">
        <f t="shared" si="39"/>
        <v>0</v>
      </c>
      <c r="O20" s="41">
        <v>0</v>
      </c>
      <c r="P20" s="41">
        <v>565</v>
      </c>
      <c r="Q20" s="41">
        <f t="shared" si="40"/>
        <v>470.83333333333337</v>
      </c>
      <c r="R20" s="42">
        <v>3000000</v>
      </c>
    </row>
    <row r="21" spans="1:24" s="41" customFormat="1" x14ac:dyDescent="0.25">
      <c r="A21" s="39">
        <f t="shared" si="32"/>
        <v>0</v>
      </c>
      <c r="B21" s="39">
        <f t="shared" si="33"/>
        <v>250</v>
      </c>
      <c r="C21" s="39">
        <f t="shared" si="41"/>
        <v>300</v>
      </c>
      <c r="D21" s="39">
        <f t="shared" si="34"/>
        <v>360</v>
      </c>
      <c r="E21" s="40">
        <f t="shared" si="35"/>
        <v>1440000</v>
      </c>
      <c r="F21" s="39">
        <f t="shared" si="36"/>
        <v>5760</v>
      </c>
      <c r="G21" s="39">
        <f t="shared" si="37"/>
        <v>4800</v>
      </c>
      <c r="H21" s="39">
        <f t="shared" si="38"/>
        <v>4000</v>
      </c>
      <c r="I21" s="39" t="e">
        <f>#REF!</f>
        <v>#REF!</v>
      </c>
      <c r="J21" s="39">
        <f t="shared" si="39"/>
        <v>0</v>
      </c>
      <c r="O21" s="41">
        <v>0</v>
      </c>
      <c r="P21" s="41">
        <f t="shared" si="40"/>
        <v>0</v>
      </c>
      <c r="Q21" s="41">
        <v>250</v>
      </c>
      <c r="R21" s="42">
        <v>1440000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39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43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5400</v>
      </c>
      <c r="X29" s="20" t="s">
        <v>43</v>
      </c>
    </row>
    <row r="30" spans="1:24" ht="37.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2900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4:25" ht="15.75" x14ac:dyDescent="0.25">
      <c r="D34" t="s">
        <v>38</v>
      </c>
      <c r="E34">
        <v>570</v>
      </c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44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10.5</v>
      </c>
      <c r="X36" s="24"/>
    </row>
    <row r="37" spans="4:25" ht="15.75" x14ac:dyDescent="0.25">
      <c r="D37" t="s">
        <v>45</v>
      </c>
      <c r="F37" s="7">
        <v>410</v>
      </c>
      <c r="U37" s="17"/>
      <c r="V37" s="26"/>
      <c r="W37" s="27">
        <f>W36%</f>
        <v>0.105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2900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3.29</v>
      </c>
      <c r="E42">
        <v>4.3499999999999996</v>
      </c>
      <c r="F42" s="7">
        <f>D42*E42</f>
        <v>14.311499999999999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W40+W39+0.5</f>
        <v>5138</v>
      </c>
      <c r="X42" s="22"/>
    </row>
    <row r="43" spans="4:25" ht="15.75" x14ac:dyDescent="0.25">
      <c r="D43">
        <v>2.27</v>
      </c>
      <c r="E43">
        <v>0.89</v>
      </c>
      <c r="F43" s="7">
        <f t="shared" ref="F43:F52" si="53">D43*E43</f>
        <v>2.0203000000000002</v>
      </c>
      <c r="S43" s="10"/>
      <c r="T43" s="10"/>
      <c r="U43" s="23"/>
      <c r="V43" s="23"/>
      <c r="W43" s="24"/>
      <c r="X43" s="24"/>
    </row>
    <row r="44" spans="4:25" ht="15.75" x14ac:dyDescent="0.25">
      <c r="D44">
        <v>2.1800000000000002</v>
      </c>
      <c r="E44">
        <v>2.27</v>
      </c>
      <c r="F44" s="7">
        <f t="shared" si="53"/>
        <v>4.9486000000000008</v>
      </c>
      <c r="S44" s="10"/>
      <c r="T44" s="10"/>
      <c r="U44" s="28" t="s">
        <v>42</v>
      </c>
      <c r="V44" s="30"/>
      <c r="W44" s="25">
        <v>410</v>
      </c>
      <c r="X44" s="24"/>
    </row>
    <row r="45" spans="4:25" ht="15.75" x14ac:dyDescent="0.25">
      <c r="D45">
        <v>0.14000000000000001</v>
      </c>
      <c r="E45">
        <v>0.88</v>
      </c>
      <c r="F45" s="7">
        <f t="shared" si="53"/>
        <v>0.12320000000000002</v>
      </c>
      <c r="P45" s="13" t="s">
        <v>30</v>
      </c>
      <c r="S45" s="10"/>
      <c r="T45" s="11"/>
      <c r="U45" s="17" t="s">
        <v>24</v>
      </c>
      <c r="V45" s="31"/>
      <c r="W45" s="32">
        <f>W42*W44+X46</f>
        <v>2106580</v>
      </c>
      <c r="X45" s="49">
        <f>W45*0.75</f>
        <v>1579935</v>
      </c>
    </row>
    <row r="46" spans="4:25" ht="15.75" x14ac:dyDescent="0.25">
      <c r="D46">
        <v>1.1000000000000001</v>
      </c>
      <c r="E46">
        <v>0.86</v>
      </c>
      <c r="F46" s="7">
        <f t="shared" si="53"/>
        <v>0.94600000000000006</v>
      </c>
      <c r="S46" s="11"/>
      <c r="T46" s="10"/>
      <c r="U46" s="17" t="s">
        <v>25</v>
      </c>
      <c r="V46" s="23"/>
      <c r="W46" s="33">
        <f>W45*0.85</f>
        <v>1790593</v>
      </c>
    </row>
    <row r="47" spans="4:25" ht="15.75" x14ac:dyDescent="0.25">
      <c r="D47">
        <v>1.25</v>
      </c>
      <c r="E47">
        <v>1</v>
      </c>
      <c r="F47" s="7">
        <f t="shared" si="53"/>
        <v>1.25</v>
      </c>
      <c r="S47" s="10"/>
      <c r="T47" s="10"/>
      <c r="U47" s="17" t="s">
        <v>26</v>
      </c>
      <c r="V47" s="23"/>
      <c r="W47" s="33">
        <f>W45*0.7</f>
        <v>1474606</v>
      </c>
      <c r="X47" s="33"/>
    </row>
    <row r="48" spans="4:25" ht="15.75" x14ac:dyDescent="0.25">
      <c r="D48">
        <v>0.16</v>
      </c>
      <c r="E48">
        <v>0.62</v>
      </c>
      <c r="F48" s="7">
        <f t="shared" si="53"/>
        <v>9.9199999999999997E-2</v>
      </c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4:24" ht="15.75" x14ac:dyDescent="0.25">
      <c r="D49">
        <v>0.16</v>
      </c>
      <c r="E49">
        <v>0.62</v>
      </c>
      <c r="F49" s="7">
        <f t="shared" si="53"/>
        <v>9.9199999999999997E-2</v>
      </c>
      <c r="U49" s="35" t="s">
        <v>27</v>
      </c>
      <c r="V49" s="36"/>
      <c r="W49" s="37">
        <f>W30*W44</f>
        <v>1025000</v>
      </c>
      <c r="X49" s="37"/>
    </row>
    <row r="50" spans="4:24" ht="15.75" x14ac:dyDescent="0.25">
      <c r="D50">
        <v>1.03</v>
      </c>
      <c r="E50">
        <v>2.2200000000000002</v>
      </c>
      <c r="F50" s="7">
        <f t="shared" si="53"/>
        <v>2.2866000000000004</v>
      </c>
      <c r="U50" s="17" t="s">
        <v>28</v>
      </c>
      <c r="V50" s="23"/>
      <c r="W50" s="34"/>
      <c r="X50" s="34"/>
    </row>
    <row r="51" spans="4:24" ht="15.75" x14ac:dyDescent="0.25">
      <c r="D51">
        <v>2.7</v>
      </c>
      <c r="E51">
        <v>3.34</v>
      </c>
      <c r="F51" s="7">
        <f t="shared" si="53"/>
        <v>9.0180000000000007</v>
      </c>
      <c r="U51" s="38" t="s">
        <v>29</v>
      </c>
      <c r="V51" s="34"/>
      <c r="W51" s="33">
        <f>W45*0.025/12</f>
        <v>4388.708333333333</v>
      </c>
      <c r="X51" s="33"/>
    </row>
    <row r="52" spans="4:24" x14ac:dyDescent="0.25">
      <c r="D52">
        <v>0.12</v>
      </c>
      <c r="E52">
        <v>0.8</v>
      </c>
      <c r="F52" s="7">
        <f t="shared" si="53"/>
        <v>9.6000000000000002E-2</v>
      </c>
    </row>
    <row r="53" spans="4:24" x14ac:dyDescent="0.25">
      <c r="F53" s="7">
        <f>SUM(F42:F52)</f>
        <v>35.198599999999999</v>
      </c>
      <c r="G53">
        <f>F53*10.764</f>
        <v>378.87773039999996</v>
      </c>
    </row>
    <row r="54" spans="4:24" x14ac:dyDescent="0.25">
      <c r="R54" t="s">
        <v>41</v>
      </c>
    </row>
    <row r="56" spans="4:24" x14ac:dyDescent="0.25">
      <c r="Q56">
        <v>7.6</v>
      </c>
      <c r="R56">
        <v>7</v>
      </c>
      <c r="S56">
        <f>Q56*R56</f>
        <v>53.199999999999996</v>
      </c>
    </row>
    <row r="57" spans="4:24" x14ac:dyDescent="0.25">
      <c r="Q57">
        <v>10</v>
      </c>
      <c r="R57">
        <v>11</v>
      </c>
      <c r="S57">
        <f t="shared" ref="S57:S63" si="54">Q57*R57</f>
        <v>110</v>
      </c>
    </row>
    <row r="58" spans="4:24" x14ac:dyDescent="0.25">
      <c r="Q58">
        <v>4.5999999999999996</v>
      </c>
      <c r="R58">
        <v>7.4</v>
      </c>
      <c r="S58">
        <f t="shared" si="54"/>
        <v>34.04</v>
      </c>
    </row>
    <row r="59" spans="4:24" x14ac:dyDescent="0.25">
      <c r="Q59">
        <v>3</v>
      </c>
      <c r="R59">
        <v>4</v>
      </c>
      <c r="S59">
        <f t="shared" si="54"/>
        <v>12</v>
      </c>
    </row>
    <row r="60" spans="4:24" x14ac:dyDescent="0.25">
      <c r="Q60">
        <v>3</v>
      </c>
      <c r="R60">
        <v>3.5</v>
      </c>
      <c r="S60">
        <f t="shared" si="54"/>
        <v>10.5</v>
      </c>
    </row>
    <row r="61" spans="4:24" x14ac:dyDescent="0.25">
      <c r="Q61">
        <v>8</v>
      </c>
      <c r="R61">
        <v>16</v>
      </c>
      <c r="S61">
        <f t="shared" si="54"/>
        <v>128</v>
      </c>
    </row>
    <row r="62" spans="4:24" x14ac:dyDescent="0.25">
      <c r="Q62">
        <v>14</v>
      </c>
      <c r="R62">
        <v>2.5</v>
      </c>
      <c r="S62">
        <f t="shared" si="54"/>
        <v>35</v>
      </c>
    </row>
    <row r="63" spans="4:24" x14ac:dyDescent="0.25">
      <c r="Q63">
        <v>7.5</v>
      </c>
      <c r="R63">
        <v>3.5</v>
      </c>
      <c r="S63">
        <f t="shared" si="54"/>
        <v>26.25</v>
      </c>
    </row>
    <row r="64" spans="4:24" x14ac:dyDescent="0.25">
      <c r="S64">
        <f>SUM(S56:S63)</f>
        <v>408.99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0:U10"/>
  <sheetViews>
    <sheetView workbookViewId="0">
      <selection activeCell="U21" sqref="U21"/>
    </sheetView>
  </sheetViews>
  <sheetFormatPr defaultRowHeight="15" x14ac:dyDescent="0.25"/>
  <sheetData>
    <row r="10" spans="20:21" x14ac:dyDescent="0.25">
      <c r="T10">
        <v>52.97</v>
      </c>
      <c r="U10">
        <f>T10*10.764</f>
        <v>570.16908000000001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E4" sqref="E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0C216-35FD-4C02-9C8C-8EF73DA2B6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40" sqref="A37:XFD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2024-12-10T09:07:21Z</dcterms:modified>
</cp:coreProperties>
</file>