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Khan Shafik Suneer Ahmed\"/>
    </mc:Choice>
  </mc:AlternateContent>
  <xr:revisionPtr revIDLastSave="0" documentId="13_ncr:1_{7DC5A3A0-98F9-44FE-82F7-D1B2B695839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 l="1"/>
  <c r="C12" i="25" l="1"/>
  <c r="C5" i="25" l="1"/>
  <c r="C4" i="25"/>
  <c r="C3" i="25"/>
  <c r="P2" i="4"/>
  <c r="P3" i="4"/>
  <c r="B3" i="4" s="1"/>
  <c r="C3" i="4" s="1"/>
  <c r="D3" i="4" s="1"/>
  <c r="P4" i="4"/>
  <c r="Q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<sst xmlns="http://schemas.openxmlformats.org/spreadsheetml/2006/main" count="133" uniqueCount="90">
  <si>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</si>
  <si>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</si>
  <si>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</si>
  <si>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</si>
  <si>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</si>
  <si>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</si>
  <si>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</si>
  <si>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</si>
  <si>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</si>
  <si>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</si>
  <si>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</si>
  <si>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</si>
  <si>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</si>
  <si>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</si>
  <si>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</si>
  <si>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</si>
  <si>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</si>
  <si>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</si>
  <si>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</si>
  <si>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</si>
  <si>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</si>
  <si>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</si>
  <si>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</si>
  <si>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</si>
  <si>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</si>
  <si>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</si>
  <si>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</si>
  <si>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</si>
  <si>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</si>
  <si>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</si>
  <si>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</si>
  <si>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</si>
  <si>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</si>
  <si>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</si>
  <si>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</si>
  <si>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</si>
  <si>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</si>
  <si>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</si>
  <si>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</si>
  <si>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</si>
  <si>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</si>
  <si>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</si>
  <si>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</si>
  <si>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</si>
  <si>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</si>
  <si>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</si>
  <si>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</si>
  <si>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</si>
  <si>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</si>
  <si>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</si>
  <si>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</si>
  <si>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</si>
  <si>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</si>
  <si>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</si>
  <si>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</si>
  <si>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</si>
  <si>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</si>
  <si>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</si>
  <si>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</si>
  <si>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</si>
  <si>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</si>
  <si>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</si>
  <si>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</si>
  <si>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</si>
  <si>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</si>
  <si>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</si>
  <si>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</si>
  <si>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</si>
  <si>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</si>
  <si>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</si>
  <si>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</si>
  <si>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</si>
  <si>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</si>
  <si>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</si>
  <si>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</si>
  <si>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</si>
  <si>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</si>
  <si>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</si>
  <si>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</si>
  <si>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</si>
  <si>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</si>
  <si>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</si>
  <si>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</si>
  <si>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</si>
  <si>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</si>
  <si>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OC-2011</t>
  </si>
  <si>
    <t>TERRACE</t>
  </si>
  <si>
    <t>TACA</t>
  </si>
  <si>
    <t>IGR-29.06.24</t>
  </si>
  <si>
    <t>IGR-11.06.24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</si>
</sst>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10743D-E078-4542-8E97-EC66C0B8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47DBE-F330-4D71-B4EF-857FB435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2CEAF-9601-4C7D-95D7-E7A707C40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F94986-035F-4877-AD76-6D605425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E21B48-2D42-43D8-BB94-F13C14E7B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54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6C1698-8B0C-4EFC-8105-9C1198A64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279351.86699999997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308751.86699999997</v>
      </c>
      <c r="D9" s="58" t="s">
        <v>62</v>
      </c>
      <c r="E9" s="59">
        <f>C9/10.764</f>
        <v>28683.748327759196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2011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13</v>
      </c>
      <c r="D13" s="65">
        <f>D12-C13</f>
        <v>87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>
      <selection activeCell="H49" sqref="H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F4" sqref="F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10800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8300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13</v>
      </c>
      <c r="D7" s="24">
        <v>2024</v>
      </c>
    </row>
    <row r="8" spans="1:5" x14ac:dyDescent="0.25">
      <c r="A8" s="15" t="s">
        <v>18</v>
      </c>
      <c r="B8" s="23"/>
      <c r="C8" s="24">
        <f>C9-C7</f>
        <v>47</v>
      </c>
      <c r="D8" s="24">
        <v>2011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19.5</v>
      </c>
      <c r="D10" s="24"/>
    </row>
    <row r="11" spans="1:5" x14ac:dyDescent="0.25">
      <c r="A11" s="15"/>
      <c r="B11" s="25"/>
      <c r="C11" s="26">
        <f>C10%</f>
        <v>0.19500000000000001</v>
      </c>
      <c r="D11" s="26"/>
    </row>
    <row r="12" spans="1:5" x14ac:dyDescent="0.25">
      <c r="A12" s="15" t="s">
        <v>21</v>
      </c>
      <c r="B12" s="18"/>
      <c r="C12" s="19">
        <f>C6*C11</f>
        <v>487.5</v>
      </c>
      <c r="D12" s="22"/>
    </row>
    <row r="13" spans="1:5" x14ac:dyDescent="0.25">
      <c r="A13" s="15" t="s">
        <v>22</v>
      </c>
      <c r="B13" s="18"/>
      <c r="C13" s="19">
        <f>C6-C12</f>
        <v>2012.5</v>
      </c>
      <c r="D13" s="22"/>
    </row>
    <row r="14" spans="1:5" x14ac:dyDescent="0.25">
      <c r="A14" s="15" t="s">
        <v>15</v>
      </c>
      <c r="B14" s="18"/>
      <c r="C14" s="19">
        <f>C5</f>
        <v>8300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10312.5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618</v>
      </c>
      <c r="D18" s="24"/>
    </row>
    <row r="19" spans="1:5" x14ac:dyDescent="0.25">
      <c r="A19" s="15" t="s">
        <v>74</v>
      </c>
      <c r="B19" s="6"/>
      <c r="C19" s="30">
        <f>C18*C16</f>
        <v>6373125</v>
      </c>
      <c r="D19" s="71"/>
      <c r="E19" s="65"/>
    </row>
    <row r="20" spans="1:5" x14ac:dyDescent="0.25">
      <c r="A20" s="15" t="s">
        <v>24</v>
      </c>
      <c r="C20" s="31">
        <f>C19*95%</f>
        <v>6054468.75</v>
      </c>
      <c r="D20" s="30"/>
      <c r="E20" s="65"/>
    </row>
    <row r="21" spans="1:5" x14ac:dyDescent="0.25">
      <c r="A21" s="15" t="s">
        <v>25</v>
      </c>
      <c r="C21" s="31">
        <f>C19*80%</f>
        <v>5098500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1545000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13277.34375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617</v>
      </c>
      <c r="C2" s="4">
        <f t="shared" ref="C2:C16" si="1">B2*1.2</f>
        <v>740.4</v>
      </c>
      <c r="D2" s="4">
        <f t="shared" ref="D2:D16" si="2">C2*1.2</f>
        <v>888.4799999999999</v>
      </c>
      <c r="E2" s="5">
        <f t="shared" ref="E2:E16" si="3">R2</f>
        <v>4990000</v>
      </c>
      <c r="F2" s="4">
        <f t="shared" ref="F2:F15" si="4">ROUND((E2/B2),0)</f>
        <v>8088</v>
      </c>
      <c r="G2" s="4">
        <f t="shared" ref="G2:G15" si="5">ROUND((E2/C2),0)</f>
        <v>6740</v>
      </c>
      <c r="H2" s="4">
        <f t="shared" ref="H2:H15" si="6">ROUND((E2/D2),0)</f>
        <v>5616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617</v>
      </c>
      <c r="R2" s="2">
        <v>4990000</v>
      </c>
      <c r="S2" s="2" t="s">
        <v>88</v>
      </c>
    </row>
    <row r="3" spans="1:19" x14ac:dyDescent="0.25">
      <c r="A3" s="4">
        <v>2</v>
      </c>
      <c r="B3" s="4">
        <f t="shared" si="0"/>
        <v>358</v>
      </c>
      <c r="C3" s="4">
        <f t="shared" si="1"/>
        <v>429.59999999999997</v>
      </c>
      <c r="D3" s="4">
        <f t="shared" si="2"/>
        <v>515.52</v>
      </c>
      <c r="E3" s="5">
        <f t="shared" si="3"/>
        <v>3500000</v>
      </c>
      <c r="F3" s="73">
        <f t="shared" si="4"/>
        <v>9777</v>
      </c>
      <c r="G3" s="73">
        <f t="shared" si="5"/>
        <v>8147</v>
      </c>
      <c r="H3" s="73">
        <f t="shared" si="6"/>
        <v>6789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358</v>
      </c>
      <c r="R3" s="74">
        <v>3500000</v>
      </c>
      <c r="S3" s="74" t="s">
        <v>88</v>
      </c>
    </row>
    <row r="4" spans="1:19" x14ac:dyDescent="0.25">
      <c r="A4" s="4">
        <v>3</v>
      </c>
      <c r="B4" s="4">
        <f t="shared" si="0"/>
        <v>557</v>
      </c>
      <c r="C4" s="4">
        <f t="shared" si="1"/>
        <v>668.4</v>
      </c>
      <c r="D4" s="4">
        <f t="shared" si="2"/>
        <v>802.07999999999993</v>
      </c>
      <c r="E4" s="5">
        <f t="shared" si="3"/>
        <v>5800000</v>
      </c>
      <c r="F4" s="73">
        <f t="shared" si="4"/>
        <v>10413</v>
      </c>
      <c r="G4" s="73">
        <f t="shared" si="5"/>
        <v>8677</v>
      </c>
      <c r="H4" s="73">
        <f t="shared" si="6"/>
        <v>7231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557</v>
      </c>
      <c r="R4" s="74">
        <v>5800000</v>
      </c>
      <c r="S4" s="74" t="s">
        <v>89</v>
      </c>
    </row>
    <row r="5" spans="1:19" x14ac:dyDescent="0.25">
      <c r="A5" s="4">
        <v>4</v>
      </c>
      <c r="B5" s="4">
        <f t="shared" si="0"/>
        <v>708.33333333333337</v>
      </c>
      <c r="C5" s="4">
        <f t="shared" si="1"/>
        <v>850</v>
      </c>
      <c r="D5" s="4">
        <f t="shared" si="2"/>
        <v>1020</v>
      </c>
      <c r="E5" s="5">
        <f t="shared" si="3"/>
        <v>8000000</v>
      </c>
      <c r="F5" s="73">
        <f t="shared" si="4"/>
        <v>11294</v>
      </c>
      <c r="G5" s="73">
        <f t="shared" si="5"/>
        <v>9412</v>
      </c>
      <c r="H5" s="73">
        <f t="shared" si="6"/>
        <v>7843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v>850</v>
      </c>
      <c r="Q5" s="7">
        <f t="shared" ref="Q5:Q10" si="10">P5/1.2</f>
        <v>708.33333333333337</v>
      </c>
      <c r="R5" s="74">
        <v>8000000</v>
      </c>
      <c r="S5" s="2"/>
    </row>
    <row r="6" spans="1:19" x14ac:dyDescent="0.25">
      <c r="A6" s="4">
        <v>5</v>
      </c>
      <c r="B6" s="4">
        <f t="shared" si="0"/>
        <v>500</v>
      </c>
      <c r="C6" s="4">
        <f t="shared" si="1"/>
        <v>600</v>
      </c>
      <c r="D6" s="4">
        <f t="shared" si="2"/>
        <v>720</v>
      </c>
      <c r="E6" s="5">
        <f t="shared" si="3"/>
        <v>7200000</v>
      </c>
      <c r="F6" s="4">
        <f t="shared" si="4"/>
        <v>14400</v>
      </c>
      <c r="G6" s="4">
        <f t="shared" si="5"/>
        <v>12000</v>
      </c>
      <c r="H6" s="4">
        <f t="shared" si="6"/>
        <v>10000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500</v>
      </c>
      <c r="R6" s="2">
        <v>7200000</v>
      </c>
      <c r="S6" s="2"/>
    </row>
    <row r="7" spans="1:19" x14ac:dyDescent="0.25">
      <c r="A7" s="4">
        <v>6</v>
      </c>
      <c r="B7" s="4">
        <f t="shared" si="0"/>
        <v>800</v>
      </c>
      <c r="C7" s="4">
        <f t="shared" si="1"/>
        <v>960</v>
      </c>
      <c r="D7" s="4">
        <f t="shared" si="2"/>
        <v>1152</v>
      </c>
      <c r="E7" s="5">
        <f t="shared" si="3"/>
        <v>9000000</v>
      </c>
      <c r="F7" s="73">
        <f t="shared" si="4"/>
        <v>11250</v>
      </c>
      <c r="G7" s="73">
        <f t="shared" si="5"/>
        <v>9375</v>
      </c>
      <c r="H7" s="73">
        <f t="shared" si="6"/>
        <v>7813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800</v>
      </c>
      <c r="R7" s="74">
        <v>9000000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52" t="s">
        <v>71</v>
      </c>
      <c r="G25" s="52">
        <v>672</v>
      </c>
    </row>
    <row r="26" spans="1:19" s="10" customFormat="1" x14ac:dyDescent="0.25">
      <c r="F26" s="52" t="s">
        <v>84</v>
      </c>
      <c r="G26" s="52">
        <v>566</v>
      </c>
    </row>
    <row r="27" spans="1:19" s="10" customFormat="1" x14ac:dyDescent="0.25">
      <c r="F27" s="52" t="s">
        <v>86</v>
      </c>
      <c r="G27" s="52">
        <v>52</v>
      </c>
    </row>
    <row r="28" spans="1:19" s="10" customFormat="1" x14ac:dyDescent="0.25">
      <c r="C28" s="67" t="s">
        <v>75</v>
      </c>
      <c r="D28" s="67"/>
      <c r="F28" s="52" t="s">
        <v>87</v>
      </c>
      <c r="G28" s="52">
        <f>SUM(G26:G27)</f>
        <v>618</v>
      </c>
    </row>
    <row r="29" spans="1:19" s="10" customFormat="1" x14ac:dyDescent="0.25">
      <c r="C29" s="67" t="s">
        <v>1</v>
      </c>
      <c r="D29" s="67">
        <v>3700000</v>
      </c>
      <c r="F29" s="52" t="s">
        <v>72</v>
      </c>
      <c r="G29" s="52">
        <v>679</v>
      </c>
      <c r="H29" s="10">
        <f>G29/G28</f>
        <v>1.0987055016181231</v>
      </c>
    </row>
    <row r="30" spans="1:19" s="10" customFormat="1" x14ac:dyDescent="0.25">
      <c r="F30" s="52" t="s">
        <v>73</v>
      </c>
      <c r="G30" s="52">
        <v>10000</v>
      </c>
    </row>
    <row r="31" spans="1:19" s="10" customFormat="1" x14ac:dyDescent="0.25">
      <c r="C31" s="69"/>
      <c r="D31" s="69"/>
      <c r="F31" s="69" t="s">
        <v>74</v>
      </c>
      <c r="G31" s="69">
        <f>G28*G30</f>
        <v>6180000</v>
      </c>
      <c r="H31" s="10">
        <f>G31/D29</f>
        <v>1.6702702702702703</v>
      </c>
    </row>
    <row r="32" spans="1:19" s="10" customFormat="1" x14ac:dyDescent="0.25">
      <c r="C32" s="69"/>
      <c r="D32" s="69"/>
      <c r="F32" s="69" t="s">
        <v>24</v>
      </c>
      <c r="G32" s="69">
        <f>G31*90%</f>
        <v>5562000</v>
      </c>
    </row>
    <row r="33" spans="3:7" s="10" customFormat="1" x14ac:dyDescent="0.25">
      <c r="C33" s="69"/>
      <c r="D33" s="69"/>
      <c r="F33" s="69" t="s">
        <v>25</v>
      </c>
      <c r="G33" s="69">
        <f>G31*80%</f>
        <v>4944000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2024-12-09T10:31:47Z</dcterms:modified>
</cp:coreProperties>
</file>