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4"/>
  <c r="Q2" s="1"/>
  <c r="B2" s="1"/>
  <c r="C2" s="1"/>
  <c r="D2" s="1"/>
  <c r="J2"/>
  <c r="I2"/>
  <c r="E2"/>
  <c r="A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E16" i="25"/>
  <c r="F2" i="4" l="1"/>
  <c r="H2"/>
  <c r="G2"/>
  <c r="F6"/>
  <c r="C6"/>
  <c r="C10"/>
  <c r="F10"/>
  <c r="C5"/>
  <c r="F5"/>
  <c r="F9"/>
  <c r="C9"/>
  <c r="F4"/>
  <c r="C4"/>
  <c r="F8"/>
  <c r="C8"/>
  <c r="C3"/>
  <c r="F3"/>
  <c r="F7"/>
  <c r="C7"/>
  <c r="F11"/>
  <c r="C11"/>
  <c r="D11" l="1"/>
  <c r="H11" s="1"/>
  <c r="G11"/>
  <c r="G4"/>
  <c r="D4"/>
  <c r="H4" s="1"/>
  <c r="D6"/>
  <c r="H6" s="1"/>
  <c r="G6"/>
  <c r="G10"/>
  <c r="D10"/>
  <c r="H10" s="1"/>
  <c r="G7"/>
  <c r="D7"/>
  <c r="H7" s="1"/>
  <c r="G8"/>
  <c r="D8"/>
  <c r="H8" s="1"/>
  <c r="G9"/>
  <c r="D9"/>
  <c r="H9" s="1"/>
  <c r="D3"/>
  <c r="H3" s="1"/>
  <c r="G3"/>
  <c r="D5"/>
  <c r="H5" s="1"/>
  <c r="G5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l="1"/>
  <c r="C2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<sst xmlns="http://schemas.openxmlformats.org/spreadsheetml/2006/main" count="130" uniqueCount="99">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</sst>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 applyBorder="1"/>
    <xf numFmtId="43" fontId="0" fillId="0" borderId="0" xfId="0" applyNumberForma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115956</xdr:colOff>
      <xdr:row>4</xdr:row>
      <xdr:rowOff>49696</xdr:rowOff>
    </xdr:from>
    <xdr:to>
      <xdr:col>15</xdr:col>
      <xdr:colOff>563631</xdr:colOff>
      <xdr:row>35</xdr:row>
      <xdr:rowOff>163996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956" y="811696"/>
          <a:ext cx="9641371" cy="57547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15</xdr:col>
      <xdr:colOff>409575</xdr:colOff>
      <xdr:row>33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0550"/>
          <a:ext cx="9553575" cy="5762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37735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35700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35700</v>
      </c>
      <c r="D5" s="57" t="s">
        <v>61</v>
      </c>
      <c r="E5" s="58">
        <f>ROUND(C5/10.764,0)</f>
        <v>3317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0.19</v>
      </c>
      <c r="D8" s="100">
        <f>1-C8</f>
        <v>0.81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19602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31102</v>
      </c>
      <c r="D10" s="57" t="s">
        <v>61</v>
      </c>
      <c r="E10" s="58">
        <f>ROUND(C10/10.764,0)</f>
        <v>2889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2005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19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41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>
        <f>C17*2000</f>
        <v>1256000</v>
      </c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628</v>
      </c>
      <c r="D17" s="73">
        <f>C17*E10</f>
        <v>1814292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140625" customWidth="1"/>
    <col min="8" max="8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5100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3100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19</v>
      </c>
      <c r="D7" s="25"/>
      <c r="F7" s="76"/>
      <c r="G7" s="76"/>
    </row>
    <row r="8" spans="1:8">
      <c r="A8" s="15" t="s">
        <v>18</v>
      </c>
      <c r="B8" s="24"/>
      <c r="C8" s="25">
        <f>C9-C7</f>
        <v>41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28.5</v>
      </c>
      <c r="D10" s="25"/>
      <c r="F10" s="76"/>
      <c r="G10" s="76"/>
    </row>
    <row r="11" spans="1:8">
      <c r="A11" s="15"/>
      <c r="B11" s="26"/>
      <c r="C11" s="27">
        <f>C10%</f>
        <v>0.28499999999999998</v>
      </c>
      <c r="D11" s="27"/>
      <c r="F11" s="76"/>
      <c r="G11" s="76"/>
    </row>
    <row r="12" spans="1:8">
      <c r="A12" s="15" t="s">
        <v>21</v>
      </c>
      <c r="B12" s="19"/>
      <c r="C12" s="20">
        <f>C6*C11</f>
        <v>570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1430</v>
      </c>
      <c r="D13" s="23"/>
      <c r="F13" s="76"/>
      <c r="G13" s="76"/>
    </row>
    <row r="14" spans="1:8">
      <c r="A14" s="15" t="s">
        <v>15</v>
      </c>
      <c r="B14" s="19"/>
      <c r="C14" s="20">
        <f>C5</f>
        <v>3100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4530</v>
      </c>
      <c r="D16" s="21"/>
      <c r="E16" s="61"/>
      <c r="F16" s="76"/>
      <c r="G16" s="76"/>
    </row>
    <row r="17" spans="1:8">
      <c r="B17" s="24"/>
      <c r="C17" s="25"/>
      <c r="D17" s="25"/>
      <c r="F17" s="76"/>
      <c r="G17" s="76"/>
    </row>
    <row r="18" spans="1:8" ht="16.5">
      <c r="A18" s="28" t="s">
        <v>94</v>
      </c>
      <c r="B18" s="7"/>
      <c r="C18" s="74">
        <v>628</v>
      </c>
      <c r="D18" s="74"/>
      <c r="E18" s="75"/>
      <c r="F18" s="76"/>
      <c r="G18" s="76"/>
    </row>
    <row r="19" spans="1:8">
      <c r="A19" s="15"/>
      <c r="B19" s="6"/>
      <c r="C19" s="30">
        <f>C18*C16</f>
        <v>2844840</v>
      </c>
      <c r="D19" s="76" t="s">
        <v>68</v>
      </c>
      <c r="E19" s="30"/>
      <c r="F19" s="116"/>
      <c r="G19" s="76"/>
    </row>
    <row r="20" spans="1:8">
      <c r="A20" s="15"/>
      <c r="B20" s="61">
        <f>C20*80%</f>
        <v>2048284.8</v>
      </c>
      <c r="C20" s="31">
        <f>C19*90%</f>
        <v>2560356</v>
      </c>
      <c r="D20" s="76" t="s">
        <v>24</v>
      </c>
      <c r="E20" s="31"/>
      <c r="F20" s="116"/>
      <c r="G20" s="76"/>
    </row>
    <row r="21" spans="1:8">
      <c r="A21" s="15"/>
      <c r="C21" s="31">
        <f>C19*80%</f>
        <v>2275872</v>
      </c>
      <c r="D21" s="76" t="s">
        <v>25</v>
      </c>
      <c r="E21" s="31"/>
      <c r="F21" s="11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1256000</v>
      </c>
      <c r="D23" s="34">
        <f>D4*D18</f>
        <v>0</v>
      </c>
    </row>
    <row r="24" spans="1:8">
      <c r="A24" s="15" t="s">
        <v>27</v>
      </c>
      <c r="F24" s="54"/>
    </row>
    <row r="25" spans="1:8">
      <c r="A25" s="35" t="s">
        <v>28</v>
      </c>
      <c r="B25" s="16"/>
      <c r="C25" s="31">
        <f>C19*0.025/12</f>
        <v>5926.75</v>
      </c>
      <c r="D25" s="31"/>
      <c r="E25" s="120"/>
      <c r="F25" s="121"/>
    </row>
    <row r="26" spans="1:8">
      <c r="C26" s="31"/>
      <c r="D26" s="31"/>
      <c r="E26" s="120"/>
      <c r="F26" s="121"/>
      <c r="H26" s="54"/>
    </row>
    <row r="27" spans="1:8">
      <c r="C27" s="31"/>
      <c r="D27" s="31"/>
      <c r="E27" s="120"/>
      <c r="F27" s="12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" si="0">N2</f>
        <v>0</v>
      </c>
      <c r="B2" s="4">
        <f t="shared" ref="B2" si="1">Q2</f>
        <v>1118.0555555555557</v>
      </c>
      <c r="C2" s="4">
        <f t="shared" ref="C2" si="2">B2*1.2</f>
        <v>1341.6666666666667</v>
      </c>
      <c r="D2" s="4">
        <f t="shared" ref="D2" si="3">C2*1.2</f>
        <v>1610</v>
      </c>
      <c r="E2" s="5">
        <f t="shared" ref="E2" si="4">R2</f>
        <v>5600000</v>
      </c>
      <c r="F2" s="4">
        <f t="shared" ref="F2" si="5">ROUND((E2/B2),0)</f>
        <v>5009</v>
      </c>
      <c r="G2" s="4">
        <f t="shared" ref="G2" si="6">ROUND((E2/C2),0)</f>
        <v>4174</v>
      </c>
      <c r="H2" s="4">
        <f t="shared" ref="H2" si="7">ROUND((E2/D2),0)</f>
        <v>3478</v>
      </c>
      <c r="I2" s="4">
        <f t="shared" ref="I2" si="8">T2</f>
        <v>0</v>
      </c>
      <c r="J2" s="4">
        <f t="shared" ref="J2" si="9">U2</f>
        <v>0</v>
      </c>
      <c r="K2" s="73"/>
      <c r="L2" s="73"/>
      <c r="M2" s="73"/>
      <c r="N2" s="73"/>
      <c r="O2" s="73">
        <v>1610</v>
      </c>
      <c r="P2" s="73">
        <f>O2/1.2</f>
        <v>1341.6666666666667</v>
      </c>
      <c r="Q2" s="73">
        <f t="shared" ref="Q2" si="10">P2/1.2</f>
        <v>1118.0555555555557</v>
      </c>
      <c r="R2" s="2">
        <v>5600000</v>
      </c>
      <c r="S2" s="2"/>
      <c r="T2" s="2"/>
      <c r="AA2" s="66"/>
    </row>
    <row r="3" spans="1:35">
      <c r="A3" s="4">
        <f t="shared" ref="A3:A11" si="11">N3</f>
        <v>0</v>
      </c>
      <c r="B3" s="4">
        <f t="shared" ref="B3:B11" si="12">Q3</f>
        <v>888.88888888888903</v>
      </c>
      <c r="C3" s="4">
        <f t="shared" ref="C3:C11" si="13">B3*1.2</f>
        <v>1066.6666666666667</v>
      </c>
      <c r="D3" s="4">
        <f t="shared" ref="D3:D11" si="14">C3*1.2</f>
        <v>1280</v>
      </c>
      <c r="E3" s="5">
        <f t="shared" ref="E3:E11" si="15">R3</f>
        <v>5600000</v>
      </c>
      <c r="F3" s="4">
        <f t="shared" ref="F3:F11" si="16">ROUND((E3/B3),0)</f>
        <v>6300</v>
      </c>
      <c r="G3" s="4">
        <f t="shared" ref="G3:G11" si="17">ROUND((E3/C3),0)</f>
        <v>5250</v>
      </c>
      <c r="H3" s="4">
        <f t="shared" ref="H3:H11" si="18">ROUND((E3/D3),0)</f>
        <v>4375</v>
      </c>
      <c r="I3" s="4">
        <f t="shared" ref="I3:I11" si="19">T3</f>
        <v>0</v>
      </c>
      <c r="J3" s="4">
        <f t="shared" ref="J3:J11" si="20">U3</f>
        <v>0</v>
      </c>
      <c r="K3" s="73"/>
      <c r="L3" s="73"/>
      <c r="M3" s="73"/>
      <c r="N3" s="73"/>
      <c r="O3" s="73">
        <v>1280</v>
      </c>
      <c r="P3" s="73">
        <f t="shared" ref="P3:P9" si="21">O3/1.2</f>
        <v>1066.6666666666667</v>
      </c>
      <c r="Q3" s="73">
        <f t="shared" ref="Q3:Q11" si="22">P3/1.2</f>
        <v>888.88888888888903</v>
      </c>
      <c r="R3" s="2">
        <v>5600000</v>
      </c>
      <c r="S3" s="2"/>
      <c r="T3" s="2"/>
      <c r="AE3" s="66"/>
    </row>
    <row r="4" spans="1:35">
      <c r="A4" s="4">
        <f t="shared" si="11"/>
        <v>0</v>
      </c>
      <c r="B4" s="4">
        <f t="shared" si="12"/>
        <v>1034.7222222222224</v>
      </c>
      <c r="C4" s="4">
        <f t="shared" si="13"/>
        <v>1241.6666666666667</v>
      </c>
      <c r="D4" s="4">
        <f t="shared" si="14"/>
        <v>1490</v>
      </c>
      <c r="E4" s="5">
        <f t="shared" si="15"/>
        <v>5700000</v>
      </c>
      <c r="F4" s="4">
        <f t="shared" si="16"/>
        <v>5509</v>
      </c>
      <c r="G4" s="4">
        <f t="shared" si="17"/>
        <v>4591</v>
      </c>
      <c r="H4" s="4">
        <f t="shared" si="18"/>
        <v>3826</v>
      </c>
      <c r="I4" s="4">
        <f t="shared" si="19"/>
        <v>0</v>
      </c>
      <c r="J4" s="4">
        <f t="shared" si="20"/>
        <v>0</v>
      </c>
      <c r="K4" s="73"/>
      <c r="L4" s="73"/>
      <c r="M4" s="73"/>
      <c r="N4" s="73"/>
      <c r="O4" s="73">
        <v>1490</v>
      </c>
      <c r="P4" s="73">
        <f t="shared" si="21"/>
        <v>1241.6666666666667</v>
      </c>
      <c r="Q4" s="73">
        <f t="shared" si="22"/>
        <v>1034.7222222222224</v>
      </c>
      <c r="R4" s="2">
        <v>5700000</v>
      </c>
      <c r="S4" s="2"/>
      <c r="T4" s="2"/>
    </row>
    <row r="5" spans="1:35">
      <c r="A5" s="4">
        <f t="shared" si="11"/>
        <v>0</v>
      </c>
      <c r="B5" s="4">
        <f t="shared" si="12"/>
        <v>1041.6666666666667</v>
      </c>
      <c r="C5" s="4">
        <f t="shared" si="13"/>
        <v>1250</v>
      </c>
      <c r="D5" s="4">
        <f t="shared" si="14"/>
        <v>1500</v>
      </c>
      <c r="E5" s="5">
        <f t="shared" si="15"/>
        <v>6900000</v>
      </c>
      <c r="F5" s="4">
        <f t="shared" si="16"/>
        <v>6624</v>
      </c>
      <c r="G5" s="4">
        <f t="shared" si="17"/>
        <v>5520</v>
      </c>
      <c r="H5" s="4">
        <f t="shared" si="18"/>
        <v>4600</v>
      </c>
      <c r="I5" s="4">
        <f t="shared" si="19"/>
        <v>0</v>
      </c>
      <c r="J5" s="4">
        <f t="shared" si="20"/>
        <v>0</v>
      </c>
      <c r="K5" s="73"/>
      <c r="L5" s="73"/>
      <c r="M5" s="73"/>
      <c r="N5" s="73"/>
      <c r="O5" s="73">
        <v>1500</v>
      </c>
      <c r="P5" s="73">
        <f t="shared" si="21"/>
        <v>1250</v>
      </c>
      <c r="Q5" s="73">
        <f t="shared" si="22"/>
        <v>1041.6666666666667</v>
      </c>
      <c r="R5" s="2">
        <v>6900000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3"/>
      <c r="L6" s="73"/>
      <c r="M6" s="73"/>
      <c r="N6" s="73"/>
      <c r="O6" s="73">
        <v>0</v>
      </c>
      <c r="P6" s="73">
        <f t="shared" si="21"/>
        <v>0</v>
      </c>
      <c r="Q6" s="73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 t="shared" si="21"/>
        <v>0</v>
      </c>
      <c r="Q7" s="73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3"/>
      <c r="L8" s="73"/>
      <c r="M8" s="73"/>
      <c r="N8" s="73"/>
      <c r="O8" s="73">
        <v>0</v>
      </c>
      <c r="P8" s="73">
        <f t="shared" si="21"/>
        <v>0</v>
      </c>
      <c r="Q8" s="73">
        <f t="shared" si="22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73"/>
      <c r="L9" s="73"/>
      <c r="M9" s="73"/>
      <c r="N9" s="73"/>
      <c r="O9" s="73">
        <v>0</v>
      </c>
      <c r="P9" s="73">
        <f t="shared" si="21"/>
        <v>0</v>
      </c>
      <c r="Q9" s="73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2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0" zoomScale="70" zoomScaleNormal="70"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2024-12-05T12:29:56Z</dcterms:modified>
</cp:coreProperties>
</file>