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Valuation 2024\UBI- Union Bank of India\Nashik Highway\Anand Ambhore\"/>
    </mc:Choice>
  </mc:AlternateContent>
  <bookViews>
    <workbookView xWindow="0" yWindow="0" windowWidth="20490" windowHeight="7755" tabRatio="932" activeTab="3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4" sheetId="40" r:id="rId7"/>
    <sheet name="Sheet5" sheetId="41" r:id="rId8"/>
    <sheet name="Sheet3" sheetId="39" r:id="rId9"/>
    <sheet name="Measurement" sheetId="38" r:id="rId10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25" l="1"/>
  <c r="P7" i="4"/>
  <c r="Q7" i="4" s="1"/>
  <c r="B7" i="4" s="1"/>
  <c r="J7" i="4"/>
  <c r="I7" i="4"/>
  <c r="E7" i="4"/>
  <c r="A7" i="4"/>
  <c r="Q6" i="4"/>
  <c r="B6" i="4" s="1"/>
  <c r="J6" i="4"/>
  <c r="I6" i="4"/>
  <c r="E6" i="4"/>
  <c r="A6" i="4"/>
  <c r="Q5" i="4"/>
  <c r="B5" i="4" s="1"/>
  <c r="J5" i="4"/>
  <c r="I5" i="4"/>
  <c r="E5" i="4"/>
  <c r="A5" i="4"/>
  <c r="Q4" i="4"/>
  <c r="B4" i="4" s="1"/>
  <c r="J4" i="4"/>
  <c r="I4" i="4"/>
  <c r="E4" i="4"/>
  <c r="A4" i="4"/>
  <c r="Q3" i="4"/>
  <c r="B3" i="4" s="1"/>
  <c r="J3" i="4"/>
  <c r="I3" i="4"/>
  <c r="E3" i="4"/>
  <c r="A3" i="4"/>
  <c r="Q2" i="4"/>
  <c r="B2" i="4" s="1"/>
  <c r="J2" i="4"/>
  <c r="I2" i="4"/>
  <c r="E2" i="4"/>
  <c r="A2" i="4"/>
  <c r="G12" i="38"/>
  <c r="G13" i="38"/>
  <c r="G14" i="38"/>
  <c r="G15" i="38"/>
  <c r="G16" i="38"/>
  <c r="G11" i="38"/>
  <c r="Q8" i="4"/>
  <c r="B8" i="4" s="1"/>
  <c r="C8" i="4" s="1"/>
  <c r="P8" i="4"/>
  <c r="J8" i="4"/>
  <c r="I8" i="4"/>
  <c r="E8" i="4"/>
  <c r="A8" i="4"/>
  <c r="Q9" i="4"/>
  <c r="B9" i="4" s="1"/>
  <c r="C9" i="4" s="1"/>
  <c r="D9" i="4" s="1"/>
  <c r="P9" i="4"/>
  <c r="J9" i="4"/>
  <c r="I9" i="4"/>
  <c r="E9" i="4"/>
  <c r="F9" i="4" s="1"/>
  <c r="A9" i="4"/>
  <c r="C2" i="4" l="1"/>
  <c r="F2" i="4"/>
  <c r="C6" i="4"/>
  <c r="F6" i="4"/>
  <c r="F5" i="4"/>
  <c r="C5" i="4"/>
  <c r="F4" i="4"/>
  <c r="C4" i="4"/>
  <c r="F3" i="4"/>
  <c r="C3" i="4"/>
  <c r="F7" i="4"/>
  <c r="C7" i="4"/>
  <c r="F8" i="4"/>
  <c r="D8" i="4"/>
  <c r="H8" i="4" s="1"/>
  <c r="G8" i="4"/>
  <c r="H9" i="4"/>
  <c r="G9" i="4"/>
  <c r="P15" i="4"/>
  <c r="Q15" i="4" s="1"/>
  <c r="B15" i="4" s="1"/>
  <c r="J15" i="4"/>
  <c r="I15" i="4"/>
  <c r="E15" i="4"/>
  <c r="A15" i="4"/>
  <c r="P14" i="4"/>
  <c r="Q14" i="4" s="1"/>
  <c r="B14" i="4" s="1"/>
  <c r="J14" i="4"/>
  <c r="I14" i="4"/>
  <c r="E14" i="4"/>
  <c r="A14" i="4"/>
  <c r="P13" i="4"/>
  <c r="Q13" i="4" s="1"/>
  <c r="B13" i="4" s="1"/>
  <c r="J13" i="4"/>
  <c r="I13" i="4"/>
  <c r="E13" i="4"/>
  <c r="A13" i="4"/>
  <c r="P12" i="4"/>
  <c r="Q12" i="4" s="1"/>
  <c r="B12" i="4" s="1"/>
  <c r="J12" i="4"/>
  <c r="I12" i="4"/>
  <c r="E12" i="4"/>
  <c r="A12" i="4"/>
  <c r="P11" i="4"/>
  <c r="Q11" i="4" s="1"/>
  <c r="B11" i="4" s="1"/>
  <c r="J11" i="4"/>
  <c r="I11" i="4"/>
  <c r="E11" i="4"/>
  <c r="A11" i="4"/>
  <c r="P10" i="4"/>
  <c r="Q10" i="4" s="1"/>
  <c r="B10" i="4" s="1"/>
  <c r="J10" i="4"/>
  <c r="I10" i="4"/>
  <c r="E10" i="4"/>
  <c r="A10" i="4"/>
  <c r="N8" i="24"/>
  <c r="N7" i="24"/>
  <c r="N6" i="24"/>
  <c r="N5" i="24"/>
  <c r="D2" i="4" l="1"/>
  <c r="H2" i="4" s="1"/>
  <c r="G2" i="4"/>
  <c r="D3" i="4"/>
  <c r="H3" i="4" s="1"/>
  <c r="G3" i="4"/>
  <c r="G5" i="4"/>
  <c r="D5" i="4"/>
  <c r="H5" i="4" s="1"/>
  <c r="D6" i="4"/>
  <c r="H6" i="4" s="1"/>
  <c r="G6" i="4"/>
  <c r="G7" i="4"/>
  <c r="D7" i="4"/>
  <c r="H7" i="4" s="1"/>
  <c r="D4" i="4"/>
  <c r="H4" i="4" s="1"/>
  <c r="G4" i="4"/>
  <c r="F12" i="4"/>
  <c r="C12" i="4"/>
  <c r="F11" i="4"/>
  <c r="C11" i="4"/>
  <c r="F15" i="4"/>
  <c r="C15" i="4"/>
  <c r="F10" i="4"/>
  <c r="C10" i="4"/>
  <c r="F14" i="4"/>
  <c r="C14" i="4"/>
  <c r="F13" i="4"/>
  <c r="C13" i="4"/>
  <c r="I23" i="4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G14" i="4" l="1"/>
  <c r="D14" i="4"/>
  <c r="H14" i="4" s="1"/>
  <c r="D15" i="4"/>
  <c r="H15" i="4" s="1"/>
  <c r="G15" i="4"/>
  <c r="G12" i="4"/>
  <c r="D12" i="4"/>
  <c r="H12" i="4" s="1"/>
  <c r="D13" i="4"/>
  <c r="H13" i="4" s="1"/>
  <c r="G13" i="4"/>
  <c r="D10" i="4"/>
  <c r="H10" i="4" s="1"/>
  <c r="G10" i="4"/>
  <c r="D11" i="4"/>
  <c r="H11" i="4" s="1"/>
  <c r="G11" i="4"/>
  <c r="D9" i="25"/>
  <c r="C10" i="25" s="1"/>
  <c r="E10" i="25" s="1"/>
  <c r="C17" i="25" s="1"/>
  <c r="E5" i="25"/>
  <c r="P19" i="4" l="1"/>
  <c r="Q19" i="4" s="1"/>
  <c r="D23" i="23"/>
  <c r="C5" i="23"/>
  <c r="N13" i="24" l="1"/>
  <c r="F2" i="24"/>
  <c r="H2" i="24" s="1"/>
  <c r="E2" i="24"/>
  <c r="G2" i="24" s="1"/>
  <c r="G31" i="4"/>
  <c r="N18" i="24"/>
  <c r="N17" i="24"/>
  <c r="N16" i="24"/>
  <c r="N12" i="24"/>
  <c r="H32" i="4" l="1"/>
  <c r="I31" i="4"/>
  <c r="I2" i="24"/>
  <c r="G3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I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30" i="24" l="1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6" i="23"/>
  <c r="C14" i="23"/>
  <c r="C10" i="23" l="1"/>
  <c r="C11" i="23" s="1"/>
  <c r="C12" i="23" s="1"/>
  <c r="C13" i="23" s="1"/>
  <c r="C16" i="23" s="1"/>
  <c r="C19" i="23" s="1"/>
  <c r="C20" i="23" l="1"/>
  <c r="C25" i="23"/>
  <c r="C21" i="23"/>
  <c r="B20" i="23" l="1"/>
  <c r="J19" i="4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B18" i="4" l="1"/>
  <c r="B17" i="4"/>
  <c r="B19" i="4"/>
  <c r="C19" i="4" l="1"/>
  <c r="G19" i="4" s="1"/>
  <c r="F19" i="4"/>
  <c r="C18" i="4"/>
  <c r="G18" i="4" s="1"/>
  <c r="F18" i="4"/>
  <c r="C17" i="4"/>
  <c r="G17" i="4" s="1"/>
  <c r="F17" i="4"/>
  <c r="D19" i="4"/>
  <c r="H19" i="4" s="1"/>
  <c r="D18" i="4"/>
  <c r="H18" i="4" s="1"/>
  <c r="D17" i="4" l="1"/>
  <c r="H17" i="4" s="1"/>
  <c r="G17" i="38"/>
</calcChain>
</file>

<file path=xl/sharedStrings.xml><?xml version="1.0" encoding="utf-8"?>
<sst xmlns="http://schemas.openxmlformats.org/spreadsheetml/2006/main" count="136" uniqueCount="105">
  <si>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</si>
  <si>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</si>
  <si>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</si>
  <si>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</si>
  <si>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</si>
  <si>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</si>
  <si>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</si>
  <si>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</si>
  <si>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</si>
  <si>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</si>
  <si>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</si>
  <si>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</si>
  <si>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</si>
  <si>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</si>
  <si>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</si>
  <si>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</si>
  <si>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</si>
  <si>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</si>
  <si>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</si>
  <si>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</si>
  <si>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</si>
  <si>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</si>
  <si>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</si>
  <si>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</si>
  <si>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</si>
  <si>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</si>
  <si>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</si>
  <si>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</si>
  <si>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</si>
  <si>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</si>
  <si>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</si>
  <si>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</si>
  <si>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</si>
  <si>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</si>
  <si>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</si>
  <si>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</si>
  <si>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</si>
  <si>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</si>
  <si>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</si>
  <si>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</si>
  <si>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</si>
  <si>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</si>
  <si>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</si>
  <si>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</si>
  <si>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</si>
  <si>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</si>
  <si>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</si>
  <si>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</si>
  <si>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</si>
  <si>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</si>
  <si>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</si>
  <si>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</si>
  <si>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</si>
  <si>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</si>
  <si>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</si>
  <si>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</si>
  <si>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</si>
  <si>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</si>
  <si>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</si>
  <si>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</si>
  <si>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</si>
  <si>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</si>
  <si>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</si>
  <si>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</si>
  <si>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</si>
  <si>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</si>
  <si>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</si>
  <si>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</si>
  <si>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</si>
  <si>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</si>
  <si>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</si>
  <si>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</si>
  <si>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</si>
  <si>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</si>
  <si>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</si>
  <si>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</si>
  <si>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Ground Floor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</si>
  <si>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</si>
  <si>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</si>
  <si>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</si>
  <si>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</si>
  <si>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</si>
  <si>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</si>
  <si>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</si>
  <si>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</si>
  <si>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</si>
  <si>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</si>
  <si>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</si>
  <si>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</si>
  <si>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</si>
  <si>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</si>
  <si>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</si>
  <si>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</si>
  <si>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</si>
  <si>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</si>
  <si>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</si>
  <si>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</si>
  <si>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</si>
  <si>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Hall</t>
  </si>
  <si>
    <t>Kitchen</t>
  </si>
  <si>
    <t>be</t>
  </si>
  <si>
    <t>Bath</t>
  </si>
  <si>
    <t>pa</t>
  </si>
  <si>
    <t>Wc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</si>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</sst>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3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2" fillId="0" borderId="0" xfId="0" applyFont="1" applyBorder="1"/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1</xdr:row>
      <xdr:rowOff>123825</xdr:rowOff>
    </xdr:from>
    <xdr:to>
      <xdr:col>9</xdr:col>
      <xdr:colOff>495300</xdr:colOff>
      <xdr:row>20</xdr:row>
      <xdr:rowOff>108857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14325"/>
          <a:ext cx="5734050" cy="360453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38100</xdr:rowOff>
    </xdr:from>
    <xdr:to>
      <xdr:col>9</xdr:col>
      <xdr:colOff>247015</xdr:colOff>
      <xdr:row>18</xdr:row>
      <xdr:rowOff>180975</xdr:rowOff>
    </xdr:to>
    <xdr:pic>
      <xdr:nvPicPr>
        <xdr:cNvPr id="4" name="Picture 3" descr="C:\Users\COMP\Downloads\WhatsApp Image 2024-07-31 at 1.15.47 PM.jpe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419100"/>
          <a:ext cx="5733415" cy="319087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26971</xdr:colOff>
      <xdr:row>28</xdr:row>
      <xdr:rowOff>151714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28571" cy="54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46019</xdr:colOff>
      <xdr:row>30</xdr:row>
      <xdr:rowOff>37381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47619" cy="5752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151619</xdr:colOff>
      <xdr:row>30</xdr:row>
      <xdr:rowOff>37381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47619" cy="57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opLeftCell="A10" workbookViewId="0">
      <selection activeCell="E18" sqref="E18"/>
    </sheetView>
  </sheetViews>
  <sheetFormatPr defaultRowHeight="15"/>
  <cols>
    <col min="1" max="1" width="10.5703125" customWidth="1"/>
    <col min="2" max="2" width="42.42578125" bestFit="1" customWidth="1"/>
    <col min="3" max="3" width="13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27635</v>
      </c>
      <c r="F2" s="71"/>
      <c r="G2" s="115" t="s">
        <v>77</v>
      </c>
      <c r="H2" s="116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25600</v>
      </c>
      <c r="D3" s="40"/>
      <c r="E3" s="40"/>
      <c r="F3" s="40"/>
      <c r="G3" s="77" t="s">
        <v>78</v>
      </c>
      <c r="H3" s="78" t="s">
        <v>79</v>
      </c>
      <c r="I3" s="79"/>
      <c r="J3" s="71"/>
      <c r="K3" s="80" t="s">
        <v>80</v>
      </c>
      <c r="L3" s="81"/>
      <c r="M3" s="71"/>
      <c r="N3" s="82" t="s">
        <v>81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78</v>
      </c>
      <c r="O4" s="90" t="s">
        <v>79</v>
      </c>
      <c r="P4" s="91"/>
      <c r="Q4" s="71"/>
      <c r="R4" s="71"/>
      <c r="S4" s="71"/>
    </row>
    <row r="5" spans="1:19" ht="15.75" thickBot="1">
      <c r="A5" s="71"/>
      <c r="B5" s="40" t="s">
        <v>82</v>
      </c>
      <c r="C5" s="55">
        <f>C3+C4</f>
        <v>25600</v>
      </c>
      <c r="D5" s="56" t="s">
        <v>61</v>
      </c>
      <c r="E5" s="57">
        <f>ROUND(C5/10.764,0)</f>
        <v>2378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83</v>
      </c>
      <c r="C6" s="51">
        <v>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84</v>
      </c>
      <c r="C7" s="55">
        <f>C5-C6</f>
        <v>25600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85</v>
      </c>
      <c r="C8" s="97">
        <v>0</v>
      </c>
      <c r="D8" s="98">
        <f>1-C8</f>
        <v>1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86</v>
      </c>
      <c r="C9" s="71"/>
      <c r="D9" s="55">
        <f>ROUND(C7*D8,0)</f>
        <v>25600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87</v>
      </c>
      <c r="C10" s="55">
        <f>C6+D9</f>
        <v>25600</v>
      </c>
      <c r="D10" s="56" t="s">
        <v>61</v>
      </c>
      <c r="E10" s="57">
        <f>ROUND(C10/10.764,0)</f>
        <v>2378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2023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2013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10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88</v>
      </c>
      <c r="C15" s="46">
        <f>60-C14</f>
        <v>50</v>
      </c>
      <c r="D15" s="71"/>
      <c r="E15" s="71">
        <v>521</v>
      </c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/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/>
      <c r="C17" s="53">
        <f>E10*E15</f>
        <v>1238938</v>
      </c>
      <c r="D17" s="71"/>
      <c r="E17" s="71">
        <f>E15*2000</f>
        <v>1042000</v>
      </c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9:K37"/>
  <sheetViews>
    <sheetView topLeftCell="A7" workbookViewId="0">
      <selection activeCell="L23" sqref="L23"/>
    </sheetView>
  </sheetViews>
  <sheetFormatPr defaultRowHeight="15"/>
  <sheetData>
    <row r="9" spans="4:9">
      <c r="G9" s="71"/>
      <c r="I9" s="71"/>
    </row>
    <row r="10" spans="4:9">
      <c r="G10" s="71"/>
      <c r="I10" s="71"/>
    </row>
    <row r="11" spans="4:9">
      <c r="D11" s="71" t="s">
        <v>98</v>
      </c>
      <c r="E11">
        <v>15.5</v>
      </c>
      <c r="F11">
        <v>11.4</v>
      </c>
      <c r="G11">
        <f>E11*F11</f>
        <v>176.70000000000002</v>
      </c>
      <c r="I11" s="71"/>
    </row>
    <row r="12" spans="4:9">
      <c r="D12" s="71" t="s">
        <v>99</v>
      </c>
      <c r="E12">
        <v>11.1</v>
      </c>
      <c r="F12">
        <v>12.2</v>
      </c>
      <c r="G12" s="71">
        <f t="shared" ref="G12:G16" si="0">E12*F12</f>
        <v>135.41999999999999</v>
      </c>
      <c r="I12" s="71"/>
    </row>
    <row r="13" spans="4:9">
      <c r="D13" s="71" t="s">
        <v>100</v>
      </c>
      <c r="E13">
        <v>12.1</v>
      </c>
      <c r="F13">
        <v>9.6999999999999993</v>
      </c>
      <c r="G13" s="71">
        <f t="shared" si="0"/>
        <v>117.36999999999999</v>
      </c>
      <c r="I13" s="71"/>
    </row>
    <row r="14" spans="4:9">
      <c r="D14" s="71" t="s">
        <v>101</v>
      </c>
      <c r="E14">
        <v>6.2</v>
      </c>
      <c r="F14">
        <v>4.0999999999999996</v>
      </c>
      <c r="G14" s="71">
        <f t="shared" si="0"/>
        <v>25.419999999999998</v>
      </c>
      <c r="I14" s="71"/>
    </row>
    <row r="15" spans="4:9">
      <c r="D15" s="71" t="s">
        <v>102</v>
      </c>
      <c r="E15" s="71">
        <v>7.2</v>
      </c>
      <c r="F15">
        <v>4</v>
      </c>
      <c r="G15" s="71">
        <f t="shared" si="0"/>
        <v>28.8</v>
      </c>
      <c r="I15" s="71"/>
    </row>
    <row r="16" spans="4:9">
      <c r="D16" s="71" t="s">
        <v>103</v>
      </c>
      <c r="E16">
        <v>4.4000000000000004</v>
      </c>
      <c r="F16">
        <v>4.2</v>
      </c>
      <c r="G16" s="71">
        <f t="shared" si="0"/>
        <v>18.480000000000004</v>
      </c>
      <c r="H16" s="71"/>
      <c r="I16" s="71"/>
    </row>
    <row r="17" spans="4:11">
      <c r="G17">
        <f ca="1">SUM(G11:G18)</f>
        <v>502.19000000000005</v>
      </c>
      <c r="H17" s="71"/>
      <c r="I17" s="71"/>
    </row>
    <row r="18" spans="4:11">
      <c r="G18" s="71"/>
      <c r="H18" s="71"/>
      <c r="I18" s="71"/>
    </row>
    <row r="19" spans="4:11">
      <c r="H19" s="71"/>
      <c r="I19" s="71"/>
    </row>
    <row r="24" spans="4:11">
      <c r="D24" s="71"/>
    </row>
    <row r="25" spans="4:11">
      <c r="D25" s="71"/>
      <c r="H25" s="71"/>
      <c r="I25" s="71"/>
      <c r="K25" s="71"/>
    </row>
    <row r="26" spans="4:11">
      <c r="H26" s="71"/>
      <c r="I26" s="71"/>
      <c r="K26" s="71"/>
    </row>
    <row r="27" spans="4:11">
      <c r="F27" s="71"/>
      <c r="G27" s="71"/>
      <c r="H27" s="71"/>
      <c r="I27" s="71"/>
      <c r="K27" s="71"/>
    </row>
    <row r="28" spans="4:11">
      <c r="F28" s="71"/>
      <c r="G28" s="71"/>
      <c r="H28" s="71"/>
      <c r="I28" s="71"/>
      <c r="K28" s="71"/>
    </row>
    <row r="29" spans="4:11">
      <c r="F29" s="71"/>
      <c r="G29" s="71"/>
      <c r="H29" s="71"/>
      <c r="I29" s="71"/>
      <c r="K29" s="71"/>
    </row>
    <row r="30" spans="4:11">
      <c r="F30" s="71"/>
      <c r="G30" s="71"/>
      <c r="H30" s="71"/>
      <c r="I30" s="71"/>
      <c r="K30" s="71"/>
    </row>
    <row r="31" spans="4:11">
      <c r="F31" s="71"/>
      <c r="G31" s="71"/>
      <c r="H31" s="71"/>
      <c r="I31" s="71"/>
      <c r="K31" s="71"/>
    </row>
    <row r="32" spans="4:11">
      <c r="G32" s="71"/>
      <c r="I32" s="71"/>
    </row>
    <row r="33" spans="6:11">
      <c r="G33" s="71"/>
      <c r="I33" s="71"/>
    </row>
    <row r="34" spans="6:11">
      <c r="F34" s="71"/>
      <c r="G34" s="71"/>
      <c r="H34" s="71"/>
      <c r="I34" s="71"/>
    </row>
    <row r="35" spans="6:11">
      <c r="F35" s="71"/>
      <c r="G35" s="71"/>
      <c r="H35" s="71"/>
      <c r="I35" s="71"/>
      <c r="K35" s="71"/>
    </row>
    <row r="36" spans="6:11">
      <c r="G36" s="71"/>
      <c r="I36" s="71"/>
    </row>
    <row r="37" spans="6:11">
      <c r="G37" s="7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V18" sqref="V18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7"/>
      <c r="L1" s="117"/>
      <c r="M1" s="117"/>
      <c r="N1" s="117"/>
      <c r="O1" s="117"/>
      <c r="P1" s="117"/>
      <c r="Q1" s="117"/>
      <c r="R1" s="117"/>
    </row>
    <row r="2" spans="1:23" ht="16.5">
      <c r="A2" s="37">
        <v>0</v>
      </c>
      <c r="B2" s="37">
        <v>0</v>
      </c>
      <c r="C2" s="37">
        <v>0</v>
      </c>
      <c r="D2" s="37">
        <v>0</v>
      </c>
      <c r="E2" s="38">
        <f t="shared" ref="E2" si="0">B2/12</f>
        <v>0</v>
      </c>
      <c r="F2" s="38">
        <f t="shared" ref="F2" si="1">D2/12</f>
        <v>0</v>
      </c>
      <c r="G2" s="38">
        <f t="shared" ref="G2" si="2">A2+E2</f>
        <v>0</v>
      </c>
      <c r="H2" s="38">
        <f t="shared" ref="H2" si="3">C2+F2</f>
        <v>0</v>
      </c>
      <c r="I2" s="39">
        <f t="shared" ref="I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0</v>
      </c>
      <c r="B3" s="37">
        <v>0</v>
      </c>
      <c r="C3" s="37">
        <v>0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0</v>
      </c>
      <c r="H3" s="38">
        <f t="shared" ref="H3:H30" si="8">C3+F3</f>
        <v>0</v>
      </c>
      <c r="I3" s="39">
        <f t="shared" ref="I3:I22" si="9">G3*H3</f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0</v>
      </c>
      <c r="B4" s="37">
        <v>0</v>
      </c>
      <c r="C4" s="37">
        <v>0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0</v>
      </c>
      <c r="H4" s="38">
        <f t="shared" si="8"/>
        <v>0</v>
      </c>
      <c r="I4" s="39">
        <f t="shared" si="9"/>
        <v>0</v>
      </c>
      <c r="J4" s="39">
        <f t="shared" ref="J4:J30" si="10">J3+I4</f>
        <v>0</v>
      </c>
      <c r="K4" s="40" t="s">
        <v>89</v>
      </c>
      <c r="L4" s="40"/>
      <c r="M4" s="40"/>
      <c r="N4" s="40" t="s">
        <v>90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0</v>
      </c>
      <c r="B5" s="37">
        <v>0</v>
      </c>
      <c r="C5" s="37">
        <v>0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0</v>
      </c>
      <c r="H5" s="38">
        <f t="shared" si="8"/>
        <v>0</v>
      </c>
      <c r="I5" s="39">
        <f t="shared" si="9"/>
        <v>0</v>
      </c>
      <c r="J5" s="39">
        <f t="shared" si="10"/>
        <v>0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0</v>
      </c>
      <c r="B6" s="37">
        <v>0</v>
      </c>
      <c r="C6" s="37">
        <v>0</v>
      </c>
      <c r="D6" s="37">
        <v>0</v>
      </c>
      <c r="E6" s="38">
        <f t="shared" si="5"/>
        <v>0</v>
      </c>
      <c r="F6" s="38">
        <f t="shared" si="6"/>
        <v>0</v>
      </c>
      <c r="G6" s="38">
        <f t="shared" si="7"/>
        <v>0</v>
      </c>
      <c r="H6" s="38">
        <f t="shared" si="8"/>
        <v>0</v>
      </c>
      <c r="I6" s="39">
        <f t="shared" si="9"/>
        <v>0</v>
      </c>
      <c r="J6" s="39">
        <f t="shared" si="10"/>
        <v>0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0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0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0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0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0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0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0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0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0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0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0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0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0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0</v>
      </c>
      <c r="K23" s="40" t="s">
        <v>91</v>
      </c>
      <c r="L23" s="40" t="s">
        <v>92</v>
      </c>
      <c r="M23" s="40"/>
      <c r="N23" s="41"/>
      <c r="O23" s="40"/>
      <c r="P23" s="40" t="s">
        <v>94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0</v>
      </c>
      <c r="K24" s="40"/>
      <c r="L24" s="40"/>
      <c r="M24" s="40"/>
      <c r="N24" s="49" t="s">
        <v>90</v>
      </c>
      <c r="O24" s="46"/>
      <c r="P24" s="40"/>
      <c r="Q24" s="40"/>
      <c r="R24" s="49" t="s">
        <v>90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0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0</v>
      </c>
      <c r="K28" s="40"/>
      <c r="L28" s="40"/>
      <c r="M28" s="40"/>
      <c r="N28" s="40" t="s">
        <v>93</v>
      </c>
      <c r="O28" s="49" t="s">
        <v>90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0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0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workbookViewId="0">
      <selection activeCell="I19" sqref="I19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C2" s="16" t="s">
        <v>76</v>
      </c>
      <c r="D2" s="17"/>
      <c r="F2" s="74"/>
      <c r="G2" s="74"/>
    </row>
    <row r="3" spans="1:9">
      <c r="A3" s="15" t="s">
        <v>13</v>
      </c>
      <c r="B3" s="18"/>
      <c r="C3" s="19">
        <v>4600</v>
      </c>
      <c r="D3" s="20" t="s">
        <v>104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2600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0</v>
      </c>
      <c r="D7" s="24"/>
      <c r="F7" s="74"/>
      <c r="G7" s="74"/>
    </row>
    <row r="8" spans="1:9">
      <c r="A8" s="15" t="s">
        <v>18</v>
      </c>
      <c r="B8" s="23"/>
      <c r="C8" s="24">
        <v>50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  <c r="F9" s="74"/>
      <c r="G9" s="74"/>
    </row>
    <row r="10" spans="1:9" ht="30">
      <c r="A10" s="21" t="s">
        <v>20</v>
      </c>
      <c r="B10" s="23"/>
      <c r="C10" s="24">
        <f>90*C7/C9</f>
        <v>0</v>
      </c>
      <c r="D10" s="24"/>
      <c r="F10" s="74"/>
      <c r="G10" s="74"/>
    </row>
    <row r="11" spans="1:9">
      <c r="A11" s="15"/>
      <c r="B11" s="25"/>
      <c r="C11" s="26">
        <f>C10%</f>
        <v>0</v>
      </c>
      <c r="D11" s="26"/>
      <c r="F11" s="74"/>
      <c r="G11" s="74"/>
    </row>
    <row r="12" spans="1:9">
      <c r="A12" s="15" t="s">
        <v>21</v>
      </c>
      <c r="B12" s="18"/>
      <c r="C12" s="19">
        <f>C6*C11</f>
        <v>0</v>
      </c>
      <c r="D12" s="22"/>
      <c r="F12" s="74"/>
      <c r="G12" s="74"/>
    </row>
    <row r="13" spans="1:9">
      <c r="A13" s="15" t="s">
        <v>22</v>
      </c>
      <c r="B13" s="18"/>
      <c r="C13" s="19">
        <f>C6-C12</f>
        <v>2000</v>
      </c>
      <c r="D13" s="22"/>
      <c r="F13" s="74"/>
      <c r="G13" s="74"/>
    </row>
    <row r="14" spans="1:9">
      <c r="A14" s="15" t="s">
        <v>15</v>
      </c>
      <c r="B14" s="18"/>
      <c r="C14" s="19">
        <f>C5</f>
        <v>2600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4600</v>
      </c>
      <c r="D16" s="20"/>
      <c r="E16" s="60"/>
      <c r="F16" s="74"/>
      <c r="G16" s="74"/>
    </row>
    <row r="17" spans="1:8">
      <c r="B17" s="23"/>
      <c r="C17" s="24"/>
      <c r="D17" s="24"/>
      <c r="F17" s="74"/>
      <c r="G17" s="74"/>
    </row>
    <row r="18" spans="1:8" ht="16.5">
      <c r="A18" s="27" t="s">
        <v>95</v>
      </c>
      <c r="B18" s="7"/>
      <c r="C18" s="72">
        <v>511</v>
      </c>
      <c r="D18" s="72"/>
      <c r="E18" s="73"/>
      <c r="F18" s="74"/>
      <c r="G18" s="74"/>
    </row>
    <row r="19" spans="1:8">
      <c r="A19" s="15"/>
      <c r="B19" s="6"/>
      <c r="C19" s="29">
        <f>C18*C16</f>
        <v>2350600</v>
      </c>
      <c r="D19" s="74" t="s">
        <v>68</v>
      </c>
      <c r="E19" s="29"/>
      <c r="F19" s="74"/>
      <c r="G19" s="74"/>
    </row>
    <row r="20" spans="1:8">
      <c r="A20" s="15"/>
      <c r="B20" s="53">
        <f>C20*90%</f>
        <v>2009763</v>
      </c>
      <c r="C20" s="30">
        <f>C19*95%</f>
        <v>2233070</v>
      </c>
      <c r="D20" s="74" t="s">
        <v>24</v>
      </c>
      <c r="E20" s="30"/>
      <c r="F20" s="74"/>
      <c r="G20" s="118"/>
      <c r="H20" s="6"/>
    </row>
    <row r="21" spans="1:8">
      <c r="A21" s="15"/>
      <c r="C21" s="30">
        <f>C19*80%</f>
        <v>1880480</v>
      </c>
      <c r="D21" s="74" t="s">
        <v>25</v>
      </c>
      <c r="E21" s="30"/>
      <c r="F21" s="74"/>
      <c r="G21" s="74"/>
    </row>
    <row r="22" spans="1:8">
      <c r="A22" s="15"/>
      <c r="E22" s="60"/>
      <c r="F22" s="74"/>
      <c r="G22" s="74"/>
    </row>
    <row r="23" spans="1:8">
      <c r="A23" s="31" t="s">
        <v>26</v>
      </c>
      <c r="B23" s="32"/>
      <c r="C23" s="33">
        <f>C4*C18</f>
        <v>1022000</v>
      </c>
      <c r="D23" s="33">
        <f>D4*D18</f>
        <v>0</v>
      </c>
      <c r="F23" s="74"/>
      <c r="G23" s="74"/>
    </row>
    <row r="24" spans="1:8">
      <c r="A24" s="15" t="s">
        <v>27</v>
      </c>
      <c r="G24" s="74"/>
    </row>
    <row r="25" spans="1:8">
      <c r="A25" s="34" t="s">
        <v>28</v>
      </c>
      <c r="B25" s="16"/>
      <c r="C25" s="30">
        <f>C19*0.025/12</f>
        <v>4897.083333333333</v>
      </c>
      <c r="D25" s="30"/>
    </row>
    <row r="26" spans="1:8">
      <c r="C26" s="30"/>
      <c r="D26" s="30"/>
    </row>
    <row r="27" spans="1:8">
      <c r="C27" s="30"/>
      <c r="D27" s="30"/>
    </row>
    <row r="28" spans="1:8">
      <c r="C28"/>
      <c r="D28"/>
    </row>
    <row r="29" spans="1:8">
      <c r="C29"/>
      <c r="D29"/>
    </row>
    <row r="30" spans="1:8">
      <c r="C30"/>
      <c r="D30"/>
    </row>
    <row r="31" spans="1:8">
      <c r="C31"/>
      <c r="D31"/>
    </row>
    <row r="32" spans="1:8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abSelected="1" topLeftCell="C1" zoomScale="70" zoomScaleNormal="70" workbookViewId="0">
      <selection activeCell="T17" sqref="T17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7" si="0">N2</f>
        <v>0</v>
      </c>
      <c r="B2" s="4">
        <f t="shared" ref="B2:B7" si="1">Q2</f>
        <v>608.33333333333337</v>
      </c>
      <c r="C2" s="4">
        <f t="shared" ref="C2:C7" si="2">B2*1.2</f>
        <v>730</v>
      </c>
      <c r="D2" s="4">
        <f t="shared" ref="D2:D7" si="3">C2*1.2</f>
        <v>876</v>
      </c>
      <c r="E2" s="5">
        <f t="shared" ref="E2:E7" si="4">R2</f>
        <v>2550000</v>
      </c>
      <c r="F2" s="4">
        <f t="shared" ref="F2:F7" si="5">ROUND((E2/B2),0)</f>
        <v>4192</v>
      </c>
      <c r="G2" s="4">
        <f t="shared" ref="G2:G7" si="6">ROUND((E2/C2),0)</f>
        <v>3493</v>
      </c>
      <c r="H2" s="4">
        <f t="shared" ref="H2:H7" si="7">ROUND((E2/D2),0)</f>
        <v>2911</v>
      </c>
      <c r="I2" s="4">
        <f t="shared" ref="I2:I7" si="8">T2</f>
        <v>0</v>
      </c>
      <c r="J2" s="4">
        <f t="shared" ref="J2:J7" si="9">U2</f>
        <v>0</v>
      </c>
      <c r="K2" s="71"/>
      <c r="L2" s="71"/>
      <c r="M2" s="71"/>
      <c r="N2" s="71"/>
      <c r="O2" s="71">
        <v>0</v>
      </c>
      <c r="P2" s="71">
        <v>730</v>
      </c>
      <c r="Q2" s="71">
        <f t="shared" ref="Q2:Q7" si="10">P2/1.2</f>
        <v>608.33333333333337</v>
      </c>
      <c r="R2" s="2">
        <v>2550000</v>
      </c>
      <c r="S2" s="2"/>
      <c r="T2" s="2"/>
      <c r="AA2" s="65"/>
    </row>
    <row r="3" spans="1:35">
      <c r="A3" s="4">
        <f t="shared" si="0"/>
        <v>0</v>
      </c>
      <c r="B3" s="4">
        <f t="shared" si="1"/>
        <v>666.66666666666674</v>
      </c>
      <c r="C3" s="4">
        <f t="shared" si="2"/>
        <v>800.00000000000011</v>
      </c>
      <c r="D3" s="4">
        <f t="shared" si="3"/>
        <v>960.00000000000011</v>
      </c>
      <c r="E3" s="5">
        <f t="shared" si="4"/>
        <v>2390000</v>
      </c>
      <c r="F3" s="4">
        <f t="shared" si="5"/>
        <v>3585</v>
      </c>
      <c r="G3" s="4">
        <f t="shared" si="6"/>
        <v>2988</v>
      </c>
      <c r="H3" s="4">
        <f t="shared" si="7"/>
        <v>2490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v>800</v>
      </c>
      <c r="Q3" s="71">
        <f t="shared" si="10"/>
        <v>666.66666666666674</v>
      </c>
      <c r="R3" s="2">
        <v>2390000</v>
      </c>
      <c r="S3" s="2"/>
      <c r="T3" s="2"/>
      <c r="AE3" s="65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4" t="e">
        <f t="shared" si="5"/>
        <v>#DIV/0!</v>
      </c>
      <c r="G4" s="4" t="e">
        <f t="shared" si="6"/>
        <v>#DIV/0!</v>
      </c>
      <c r="H4" s="4" t="e">
        <f t="shared" si="7"/>
        <v>#DIV/0!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0</v>
      </c>
      <c r="P4" s="71">
        <v>0</v>
      </c>
      <c r="Q4" s="71">
        <f t="shared" si="10"/>
        <v>0</v>
      </c>
      <c r="R4" s="2">
        <v>0</v>
      </c>
      <c r="S4" s="2"/>
      <c r="T4" s="2"/>
    </row>
    <row r="5" spans="1:35">
      <c r="A5" s="4">
        <f t="shared" si="0"/>
        <v>0</v>
      </c>
      <c r="B5" s="4">
        <f t="shared" si="1"/>
        <v>633.33333333333337</v>
      </c>
      <c r="C5" s="4">
        <f t="shared" si="2"/>
        <v>760</v>
      </c>
      <c r="D5" s="4">
        <f t="shared" si="3"/>
        <v>912</v>
      </c>
      <c r="E5" s="5">
        <f t="shared" si="4"/>
        <v>2300000</v>
      </c>
      <c r="F5" s="4">
        <f t="shared" si="5"/>
        <v>3632</v>
      </c>
      <c r="G5" s="4">
        <f t="shared" si="6"/>
        <v>3026</v>
      </c>
      <c r="H5" s="4">
        <f t="shared" si="7"/>
        <v>2522</v>
      </c>
      <c r="I5" s="4">
        <f t="shared" si="8"/>
        <v>0</v>
      </c>
      <c r="J5" s="4">
        <f t="shared" si="9"/>
        <v>0</v>
      </c>
      <c r="K5" s="71"/>
      <c r="L5" s="71"/>
      <c r="M5" s="71"/>
      <c r="N5" s="71"/>
      <c r="O5" s="71">
        <v>0</v>
      </c>
      <c r="P5" s="71">
        <v>760</v>
      </c>
      <c r="Q5" s="71">
        <f t="shared" si="10"/>
        <v>633.33333333333337</v>
      </c>
      <c r="R5" s="2">
        <v>2300000</v>
      </c>
      <c r="S5" s="2"/>
      <c r="T5" s="2"/>
    </row>
    <row r="6" spans="1:35">
      <c r="A6" s="4">
        <f t="shared" si="0"/>
        <v>0</v>
      </c>
      <c r="B6" s="4">
        <f t="shared" si="1"/>
        <v>733.33333333333337</v>
      </c>
      <c r="C6" s="4">
        <f t="shared" si="2"/>
        <v>880</v>
      </c>
      <c r="D6" s="4">
        <f t="shared" si="3"/>
        <v>1056</v>
      </c>
      <c r="E6" s="5">
        <f t="shared" si="4"/>
        <v>3100000</v>
      </c>
      <c r="F6" s="4">
        <f t="shared" si="5"/>
        <v>4227</v>
      </c>
      <c r="G6" s="4">
        <f t="shared" si="6"/>
        <v>3523</v>
      </c>
      <c r="H6" s="4">
        <f t="shared" si="7"/>
        <v>2936</v>
      </c>
      <c r="I6" s="4">
        <f t="shared" si="8"/>
        <v>0</v>
      </c>
      <c r="J6" s="4">
        <f t="shared" si="9"/>
        <v>0</v>
      </c>
      <c r="K6" s="71"/>
      <c r="L6" s="71"/>
      <c r="M6" s="71"/>
      <c r="N6" s="71"/>
      <c r="O6" s="71">
        <v>0</v>
      </c>
      <c r="P6" s="71">
        <v>880</v>
      </c>
      <c r="Q6" s="71">
        <f t="shared" si="10"/>
        <v>733.33333333333337</v>
      </c>
      <c r="R6" s="2">
        <v>3100000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K7" s="71"/>
      <c r="L7" s="71"/>
      <c r="M7" s="71"/>
      <c r="N7" s="71"/>
      <c r="O7" s="71">
        <v>0</v>
      </c>
      <c r="P7" s="71">
        <f t="shared" ref="P5:P7" si="11">O7/1.2</f>
        <v>0</v>
      </c>
      <c r="Q7" s="71">
        <f t="shared" si="10"/>
        <v>0</v>
      </c>
      <c r="R7" s="2">
        <v>0</v>
      </c>
      <c r="S7" s="2"/>
      <c r="T7" s="2"/>
    </row>
    <row r="8" spans="1:35">
      <c r="A8" s="4">
        <f t="shared" ref="A8" si="12">N8</f>
        <v>0</v>
      </c>
      <c r="B8" s="4">
        <f t="shared" ref="B8" si="13">Q8</f>
        <v>0</v>
      </c>
      <c r="C8" s="4">
        <f t="shared" ref="C8" si="14">B8*1.2</f>
        <v>0</v>
      </c>
      <c r="D8" s="4">
        <f t="shared" ref="D8" si="15">C8*1.2</f>
        <v>0</v>
      </c>
      <c r="E8" s="5">
        <f t="shared" ref="E8" si="16">R8</f>
        <v>0</v>
      </c>
      <c r="F8" s="4" t="e">
        <f t="shared" ref="F8" si="17">ROUND((E8/B8),0)</f>
        <v>#DIV/0!</v>
      </c>
      <c r="G8" s="4" t="e">
        <f t="shared" ref="G8" si="18">ROUND((E8/C8),0)</f>
        <v>#DIV/0!</v>
      </c>
      <c r="H8" s="4" t="e">
        <f t="shared" ref="H8" si="19">ROUND((E8/D8),0)</f>
        <v>#DIV/0!</v>
      </c>
      <c r="I8" s="4">
        <f t="shared" ref="I8" si="20">T8</f>
        <v>0</v>
      </c>
      <c r="J8" s="4">
        <f t="shared" ref="J8" si="21">U8</f>
        <v>0</v>
      </c>
      <c r="K8" s="71"/>
      <c r="L8" s="71"/>
      <c r="M8" s="71"/>
      <c r="N8" s="71"/>
      <c r="O8" s="71">
        <v>0</v>
      </c>
      <c r="P8" s="71">
        <f>O8/1.2</f>
        <v>0</v>
      </c>
      <c r="Q8" s="71">
        <f t="shared" ref="Q8" si="22">P8/1.2</f>
        <v>0</v>
      </c>
      <c r="R8" s="2">
        <v>0</v>
      </c>
      <c r="S8" s="2"/>
      <c r="T8" s="2"/>
    </row>
    <row r="9" spans="1:35">
      <c r="A9" s="4">
        <f t="shared" ref="A9" si="23">N9</f>
        <v>0</v>
      </c>
      <c r="B9" s="4">
        <f t="shared" ref="B9" si="24">Q9</f>
        <v>0</v>
      </c>
      <c r="C9" s="4">
        <f t="shared" ref="C9" si="25">B9*1.2</f>
        <v>0</v>
      </c>
      <c r="D9" s="4">
        <f t="shared" ref="D9" si="26">C9*1.2</f>
        <v>0</v>
      </c>
      <c r="E9" s="5">
        <f t="shared" ref="E9" si="27">R9</f>
        <v>0</v>
      </c>
      <c r="F9" s="4" t="e">
        <f t="shared" ref="F9" si="28">ROUND((E9/B9),0)</f>
        <v>#DIV/0!</v>
      </c>
      <c r="G9" s="4" t="e">
        <f t="shared" ref="G9" si="29">ROUND((E9/C9),0)</f>
        <v>#DIV/0!</v>
      </c>
      <c r="H9" s="4" t="e">
        <f t="shared" ref="H9" si="30">ROUND((E9/D9),0)</f>
        <v>#DIV/0!</v>
      </c>
      <c r="I9" s="4">
        <f t="shared" ref="I9" si="31">T9</f>
        <v>0</v>
      </c>
      <c r="J9" s="4">
        <f t="shared" ref="J9" si="32">U9</f>
        <v>0</v>
      </c>
      <c r="K9" s="71"/>
      <c r="L9" s="71"/>
      <c r="M9" s="71"/>
      <c r="N9" s="71"/>
      <c r="O9" s="71">
        <v>0</v>
      </c>
      <c r="P9" s="71">
        <f t="shared" ref="P9" si="33">O9/1.2</f>
        <v>0</v>
      </c>
      <c r="Q9" s="71">
        <f t="shared" ref="Q9" si="34">P9/1.2</f>
        <v>0</v>
      </c>
      <c r="R9" s="2">
        <v>0</v>
      </c>
      <c r="S9" s="2"/>
      <c r="T9" s="2"/>
    </row>
    <row r="10" spans="1:35">
      <c r="A10" s="4">
        <f t="shared" ref="A10:A15" si="35">N10</f>
        <v>0</v>
      </c>
      <c r="B10" s="4">
        <f t="shared" ref="B10:B15" si="36">Q10</f>
        <v>0</v>
      </c>
      <c r="C10" s="4">
        <f t="shared" ref="C10:C15" si="37">B10*1.2</f>
        <v>0</v>
      </c>
      <c r="D10" s="4">
        <f t="shared" ref="D10:D15" si="38">C10*1.2</f>
        <v>0</v>
      </c>
      <c r="E10" s="5">
        <f t="shared" ref="E10:E15" si="39">R10</f>
        <v>0</v>
      </c>
      <c r="F10" s="4" t="e">
        <f t="shared" ref="F10:F15" si="40">ROUND((E10/B10),0)</f>
        <v>#DIV/0!</v>
      </c>
      <c r="G10" s="4" t="e">
        <f t="shared" ref="G10:G15" si="41">ROUND((E10/C10),0)</f>
        <v>#DIV/0!</v>
      </c>
      <c r="H10" s="4" t="e">
        <f t="shared" ref="H10:H15" si="42">ROUND((E10/D10),0)</f>
        <v>#DIV/0!</v>
      </c>
      <c r="I10" s="4">
        <f t="shared" ref="I10:I15" si="43">T10</f>
        <v>0</v>
      </c>
      <c r="J10" s="4">
        <f t="shared" ref="J10:J15" si="44">U10</f>
        <v>0</v>
      </c>
      <c r="K10" s="71"/>
      <c r="L10" s="71"/>
      <c r="M10" s="71"/>
      <c r="N10" s="71"/>
      <c r="O10" s="71">
        <v>0</v>
      </c>
      <c r="P10" s="71">
        <f t="shared" ref="P10:P13" si="45">O10/1.2</f>
        <v>0</v>
      </c>
      <c r="Q10" s="71">
        <f t="shared" ref="Q10:Q15" si="46">P10/1.2</f>
        <v>0</v>
      </c>
      <c r="R10" s="2">
        <v>0</v>
      </c>
      <c r="S10" s="2"/>
    </row>
    <row r="11" spans="1:35" ht="16.5">
      <c r="A11" s="4">
        <f t="shared" si="35"/>
        <v>0</v>
      </c>
      <c r="B11" s="4">
        <f t="shared" si="36"/>
        <v>0</v>
      </c>
      <c r="C11" s="4">
        <f t="shared" si="37"/>
        <v>0</v>
      </c>
      <c r="D11" s="4">
        <f t="shared" si="38"/>
        <v>0</v>
      </c>
      <c r="E11" s="5">
        <f t="shared" si="39"/>
        <v>0</v>
      </c>
      <c r="F11" s="4" t="e">
        <f t="shared" si="40"/>
        <v>#DIV/0!</v>
      </c>
      <c r="G11" s="4" t="e">
        <f t="shared" si="41"/>
        <v>#DIV/0!</v>
      </c>
      <c r="H11" s="4" t="e">
        <f t="shared" si="42"/>
        <v>#DIV/0!</v>
      </c>
      <c r="I11" s="4">
        <f t="shared" si="43"/>
        <v>0</v>
      </c>
      <c r="J11" s="4">
        <f t="shared" si="44"/>
        <v>0</v>
      </c>
      <c r="K11" s="71"/>
      <c r="L11" s="71"/>
      <c r="M11" s="71"/>
      <c r="N11" s="71"/>
      <c r="O11" s="71">
        <v>0</v>
      </c>
      <c r="P11" s="71">
        <f t="shared" si="45"/>
        <v>0</v>
      </c>
      <c r="Q11" s="71">
        <f t="shared" si="46"/>
        <v>0</v>
      </c>
      <c r="R11" s="2">
        <v>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35"/>
        <v>0</v>
      </c>
      <c r="B12" s="4">
        <f t="shared" si="36"/>
        <v>0</v>
      </c>
      <c r="C12" s="4">
        <f t="shared" si="37"/>
        <v>0</v>
      </c>
      <c r="D12" s="4">
        <f t="shared" si="38"/>
        <v>0</v>
      </c>
      <c r="E12" s="5">
        <f t="shared" si="39"/>
        <v>0</v>
      </c>
      <c r="F12" s="4" t="e">
        <f t="shared" si="40"/>
        <v>#DIV/0!</v>
      </c>
      <c r="G12" s="4" t="e">
        <f t="shared" si="41"/>
        <v>#DIV/0!</v>
      </c>
      <c r="H12" s="4" t="e">
        <f t="shared" si="42"/>
        <v>#DIV/0!</v>
      </c>
      <c r="I12" s="4">
        <f t="shared" si="43"/>
        <v>0</v>
      </c>
      <c r="J12" s="4">
        <f t="shared" si="44"/>
        <v>0</v>
      </c>
      <c r="K12" s="71"/>
      <c r="L12" s="71"/>
      <c r="M12" s="71"/>
      <c r="N12" s="71"/>
      <c r="O12" s="71">
        <v>0</v>
      </c>
      <c r="P12" s="71">
        <f t="shared" si="45"/>
        <v>0</v>
      </c>
      <c r="Q12" s="71">
        <f t="shared" si="46"/>
        <v>0</v>
      </c>
      <c r="R12" s="2">
        <v>0</v>
      </c>
      <c r="S12" s="2"/>
      <c r="V12" s="68"/>
    </row>
    <row r="13" spans="1:35">
      <c r="A13" s="4">
        <f t="shared" si="35"/>
        <v>0</v>
      </c>
      <c r="B13" s="4">
        <f t="shared" si="36"/>
        <v>0</v>
      </c>
      <c r="C13" s="4">
        <f t="shared" si="37"/>
        <v>0</v>
      </c>
      <c r="D13" s="4">
        <f t="shared" si="38"/>
        <v>0</v>
      </c>
      <c r="E13" s="5">
        <f t="shared" si="39"/>
        <v>0</v>
      </c>
      <c r="F13" s="4" t="e">
        <f t="shared" si="40"/>
        <v>#DIV/0!</v>
      </c>
      <c r="G13" s="4" t="e">
        <f t="shared" si="41"/>
        <v>#DIV/0!</v>
      </c>
      <c r="H13" s="4" t="e">
        <f t="shared" si="42"/>
        <v>#DIV/0!</v>
      </c>
      <c r="I13" s="4">
        <f t="shared" si="43"/>
        <v>0</v>
      </c>
      <c r="J13" s="4">
        <f t="shared" si="44"/>
        <v>0</v>
      </c>
      <c r="K13" s="71"/>
      <c r="L13" s="71"/>
      <c r="M13" s="71"/>
      <c r="N13" s="71"/>
      <c r="O13" s="71">
        <v>0</v>
      </c>
      <c r="P13" s="71">
        <f t="shared" si="45"/>
        <v>0</v>
      </c>
      <c r="Q13" s="71">
        <f t="shared" si="46"/>
        <v>0</v>
      </c>
      <c r="R13" s="2">
        <v>0</v>
      </c>
      <c r="S13" s="2"/>
    </row>
    <row r="14" spans="1:35">
      <c r="A14" s="4">
        <f t="shared" si="35"/>
        <v>0</v>
      </c>
      <c r="B14" s="4">
        <f t="shared" si="36"/>
        <v>0</v>
      </c>
      <c r="C14" s="4">
        <f t="shared" si="37"/>
        <v>0</v>
      </c>
      <c r="D14" s="4">
        <f t="shared" si="38"/>
        <v>0</v>
      </c>
      <c r="E14" s="5">
        <f t="shared" si="39"/>
        <v>0</v>
      </c>
      <c r="F14" s="4" t="e">
        <f t="shared" si="40"/>
        <v>#DIV/0!</v>
      </c>
      <c r="G14" s="4" t="e">
        <f t="shared" si="41"/>
        <v>#DIV/0!</v>
      </c>
      <c r="H14" s="4" t="e">
        <f t="shared" si="42"/>
        <v>#DIV/0!</v>
      </c>
      <c r="I14" s="4">
        <f t="shared" si="43"/>
        <v>0</v>
      </c>
      <c r="J14" s="4">
        <f t="shared" si="44"/>
        <v>0</v>
      </c>
      <c r="K14" s="71"/>
      <c r="L14" s="71"/>
      <c r="M14" s="71"/>
      <c r="N14" s="71"/>
      <c r="O14" s="71">
        <v>0</v>
      </c>
      <c r="P14" s="71">
        <f>O14/1.2</f>
        <v>0</v>
      </c>
      <c r="Q14" s="71">
        <f t="shared" si="46"/>
        <v>0</v>
      </c>
      <c r="R14" s="2">
        <v>0</v>
      </c>
      <c r="S14" s="2"/>
    </row>
    <row r="15" spans="1:35">
      <c r="A15" s="4">
        <f t="shared" si="35"/>
        <v>0</v>
      </c>
      <c r="B15" s="4">
        <f t="shared" si="36"/>
        <v>0</v>
      </c>
      <c r="C15" s="4">
        <f t="shared" si="37"/>
        <v>0</v>
      </c>
      <c r="D15" s="4">
        <f t="shared" si="38"/>
        <v>0</v>
      </c>
      <c r="E15" s="5">
        <f t="shared" si="39"/>
        <v>0</v>
      </c>
      <c r="F15" s="4" t="e">
        <f t="shared" si="40"/>
        <v>#DIV/0!</v>
      </c>
      <c r="G15" s="4" t="e">
        <f t="shared" si="41"/>
        <v>#DIV/0!</v>
      </c>
      <c r="H15" s="4" t="e">
        <f t="shared" si="42"/>
        <v>#DIV/0!</v>
      </c>
      <c r="I15" s="4">
        <f t="shared" si="43"/>
        <v>0</v>
      </c>
      <c r="J15" s="4">
        <f t="shared" si="44"/>
        <v>0</v>
      </c>
      <c r="K15" s="71"/>
      <c r="L15" s="71"/>
      <c r="M15" s="71"/>
      <c r="N15" s="71"/>
      <c r="O15" s="71">
        <v>0</v>
      </c>
      <c r="P15" s="71">
        <f>O15/1.2</f>
        <v>0</v>
      </c>
      <c r="Q15" s="71">
        <f t="shared" si="46"/>
        <v>0</v>
      </c>
      <c r="R15" s="2">
        <v>0</v>
      </c>
      <c r="S15" s="2"/>
    </row>
    <row r="16" spans="1: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2"/>
    </row>
    <row r="17" spans="1:19">
      <c r="A17" s="4">
        <f t="shared" ref="A17:A19" si="47">N17</f>
        <v>0</v>
      </c>
      <c r="B17" s="4">
        <f t="shared" ref="B17:B19" si="48">Q17</f>
        <v>0</v>
      </c>
      <c r="C17" s="4">
        <f t="shared" ref="C17:C19" si="49">B17*1.2</f>
        <v>0</v>
      </c>
      <c r="D17" s="4">
        <f t="shared" ref="D17:D19" si="50">C17*1.2</f>
        <v>0</v>
      </c>
      <c r="E17" s="5">
        <f t="shared" ref="E17:E19" si="51">R17</f>
        <v>0</v>
      </c>
      <c r="F17" s="4" t="e">
        <f t="shared" ref="F17:F19" si="52">ROUND((E17/B17),0)</f>
        <v>#DIV/0!</v>
      </c>
      <c r="G17" s="4" t="e">
        <f t="shared" ref="G17:G19" si="53">ROUND((E17/C17),0)</f>
        <v>#DIV/0!</v>
      </c>
      <c r="H17" s="4" t="e">
        <f t="shared" ref="H17:H19" si="54">ROUND((E17/D17),0)</f>
        <v>#DIV/0!</v>
      </c>
      <c r="I17" s="4">
        <f t="shared" ref="I17:J19" si="55">T17</f>
        <v>0</v>
      </c>
      <c r="J17" s="4">
        <f t="shared" si="55"/>
        <v>0</v>
      </c>
      <c r="O17">
        <v>0</v>
      </c>
      <c r="P17">
        <f t="shared" ref="P17" si="56">O17/1.2</f>
        <v>0</v>
      </c>
      <c r="Q17">
        <f t="shared" ref="Q17:Q18" si="57">P17/1.2</f>
        <v>0</v>
      </c>
      <c r="R17" s="2">
        <v>0</v>
      </c>
      <c r="S17" s="2"/>
    </row>
    <row r="18" spans="1:19">
      <c r="A18" s="4">
        <f t="shared" si="47"/>
        <v>0</v>
      </c>
      <c r="B18" s="4">
        <f t="shared" si="48"/>
        <v>0</v>
      </c>
      <c r="C18" s="4">
        <f t="shared" si="49"/>
        <v>0</v>
      </c>
      <c r="D18" s="4">
        <f t="shared" si="50"/>
        <v>0</v>
      </c>
      <c r="E18" s="5">
        <f t="shared" si="51"/>
        <v>0</v>
      </c>
      <c r="F18" s="4" t="e">
        <f t="shared" si="52"/>
        <v>#DIV/0!</v>
      </c>
      <c r="G18" s="4" t="e">
        <f t="shared" si="53"/>
        <v>#DIV/0!</v>
      </c>
      <c r="H18" s="4" t="e">
        <f t="shared" si="54"/>
        <v>#DIV/0!</v>
      </c>
      <c r="I18" s="4">
        <f t="shared" si="55"/>
        <v>0</v>
      </c>
      <c r="J18" s="4">
        <f t="shared" si="55"/>
        <v>0</v>
      </c>
      <c r="O18">
        <v>0</v>
      </c>
      <c r="P18">
        <f>O18/1.2</f>
        <v>0</v>
      </c>
      <c r="Q18">
        <f t="shared" si="57"/>
        <v>0</v>
      </c>
      <c r="R18" s="2">
        <v>0</v>
      </c>
      <c r="S18" s="2"/>
    </row>
    <row r="19" spans="1:19">
      <c r="A19" s="4">
        <f t="shared" si="47"/>
        <v>0</v>
      </c>
      <c r="B19" s="4">
        <f t="shared" si="48"/>
        <v>0</v>
      </c>
      <c r="C19" s="4">
        <f t="shared" si="49"/>
        <v>0</v>
      </c>
      <c r="D19" s="4">
        <f t="shared" si="50"/>
        <v>0</v>
      </c>
      <c r="E19" s="5">
        <f t="shared" si="51"/>
        <v>0</v>
      </c>
      <c r="F19" s="4" t="e">
        <f t="shared" si="52"/>
        <v>#DIV/0!</v>
      </c>
      <c r="G19" s="4" t="e">
        <f t="shared" si="53"/>
        <v>#DIV/0!</v>
      </c>
      <c r="H19" s="4" t="e">
        <f t="shared" si="54"/>
        <v>#DIV/0!</v>
      </c>
      <c r="I19" s="4">
        <f t="shared" si="55"/>
        <v>0</v>
      </c>
      <c r="J19" s="4">
        <f t="shared" si="55"/>
        <v>0</v>
      </c>
      <c r="O19" s="71">
        <v>0</v>
      </c>
      <c r="P19" s="71">
        <f>O19/1.2</f>
        <v>0</v>
      </c>
      <c r="Q19" s="71">
        <f t="shared" ref="Q19" si="58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97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95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96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workbookViewId="0">
      <selection activeCell="E11" sqref="E11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9" sqref="H9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1" sqref="M11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L24" sqref="L24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Depreciation</vt:lpstr>
      <vt:lpstr>Sale plan</vt:lpstr>
      <vt:lpstr>Calculation</vt:lpstr>
      <vt:lpstr>20-20</vt:lpstr>
      <vt:lpstr>Sheet1</vt:lpstr>
      <vt:lpstr>Sheet2</vt:lpstr>
      <vt:lpstr>Sheet4</vt:lpstr>
      <vt:lpstr>Sheet5</vt:lpstr>
      <vt:lpstr>Sheet3</vt:lpstr>
      <vt:lpstr>Measurement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2024-12-05T09:03:20Z</dcterms:modified>
</cp:coreProperties>
</file>