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Surat Property Documents\"/>
    </mc:Choice>
  </mc:AlternateContent>
  <xr:revisionPtr revIDLastSave="0" documentId="13_ncr:1_{39D08F6F-0DE0-4438-B2D2-98E86133B02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G22" i="2" l="1"/>
  <c r="K29" i="2" l="1"/>
  <c r="K22" i="2" l="1"/>
  <c r="K20" i="2"/>
  <c r="T18" i="3"/>
  <c r="F2" i="2" l="1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7" i="2" s="1"/>
  <c r="M12" i="2"/>
  <c r="M16" i="2" s="1"/>
  <c r="L3" i="2" l="1"/>
  <c r="L4" i="2" s="1"/>
  <c r="C33" i="2"/>
  <c r="C34" i="2" s="1"/>
  <c r="C36" i="2" l="1"/>
  <c r="C35" i="2"/>
  <c r="P2" i="2"/>
  <c r="R2" i="2" s="1"/>
  <c r="P3" i="2"/>
  <c r="R3" i="2" s="1"/>
  <c r="P4" i="2"/>
  <c r="R4" i="2" s="1"/>
</calcChain>
</file>

<file path=xl/sharedStrings.xml><?xml version="1.0" encoding="utf-8"?>
<sst xmlns="http://schemas.openxmlformats.org/spreadsheetml/2006/main" count="61" uniqueCount="45">
  <si>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</si>
  <si>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</si>
  <si>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</si>
  <si>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</si>
  <si>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</si>
  <si>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</si>
  <si>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</si>
  <si>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</si>
  <si>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</si>
  <si>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</si>
  <si>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</si>
  <si>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</si>
  <si>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</si>
  <si>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</si>
  <si>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</si>
  <si>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</si>
  <si>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</si>
  <si>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</si>
  <si>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</si>
  <si>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</si>
  <si>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</si>
  <si>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</si>
  <si>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</si>
  <si>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</si>
  <si>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</si>
  <si>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</si>
  <si>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</si>
  <si>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</si>
  <si>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</si>
  <si>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</si>
  <si>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</si>
  <si>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</si>
  <si>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</si>
  <si>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</si>
  <si>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</si>
  <si>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</si>
  <si>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</si>
  <si>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</si>
  <si>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</si>
  <si>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</si>
  <si>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</si>
  <si>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</si>
  <si>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</si>
  <si>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(Sq. M.)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</si>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</sst>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38</xdr:row>
      <xdr:rowOff>29589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E9B645-95DB-48E8-B028-DD181353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726858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L28" sqref="L28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9105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9105</v>
      </c>
      <c r="K2" s="44">
        <v>375</v>
      </c>
      <c r="L2" s="38">
        <f>J2*K2</f>
        <v>3414375</v>
      </c>
      <c r="O2" s="41" t="s">
        <v>27</v>
      </c>
      <c r="P2" s="42">
        <f>C33</f>
        <v>20031000</v>
      </c>
      <c r="R2" s="17">
        <f>P2*0.025/12</f>
        <v>41731.25</v>
      </c>
      <c r="S2" s="15" t="s">
        <v>26</v>
      </c>
    </row>
    <row r="3" spans="1:19" x14ac:dyDescent="0.3">
      <c r="B3" s="21" t="s">
        <v>5</v>
      </c>
      <c r="C3" s="15">
        <v>2200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0</v>
      </c>
      <c r="O3" s="41" t="s">
        <v>27</v>
      </c>
      <c r="P3" s="42">
        <f>C33</f>
        <v>20031000</v>
      </c>
      <c r="Q3" s="5"/>
      <c r="R3" s="17">
        <f>P3*0.04/12</f>
        <v>66770</v>
      </c>
      <c r="S3" s="43" t="s">
        <v>28</v>
      </c>
    </row>
    <row r="4" spans="1:19" x14ac:dyDescent="0.3">
      <c r="B4" s="28" t="s">
        <v>14</v>
      </c>
      <c r="C4" s="38">
        <f>ROUND((C2*C3),0)</f>
        <v>20031000</v>
      </c>
      <c r="F4" s="19"/>
      <c r="G4" s="19"/>
      <c r="I4" s="38"/>
      <c r="J4" s="44"/>
      <c r="K4" s="38"/>
      <c r="L4" s="38">
        <f>SUM(L2:L3)</f>
        <v>3414375</v>
      </c>
      <c r="O4" s="41" t="s">
        <v>27</v>
      </c>
      <c r="P4" s="42">
        <f>C33</f>
        <v>20031000</v>
      </c>
      <c r="Q4" s="5"/>
      <c r="R4" s="17">
        <f>P4*0.033/12</f>
        <v>55085.25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43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/>
      <c r="C8" s="58">
        <v>0</v>
      </c>
      <c r="D8" s="59">
        <v>0</v>
      </c>
      <c r="E8" s="59">
        <v>0</v>
      </c>
      <c r="F8" s="59">
        <v>60</v>
      </c>
      <c r="G8" s="60">
        <v>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0</v>
      </c>
      <c r="M8" s="61">
        <f t="shared" ref="M8" si="5">O8-N8</f>
        <v>0</v>
      </c>
      <c r="N8" s="61">
        <f t="shared" ref="N8" si="6">ROUND((L8*C8),0)</f>
        <v>0</v>
      </c>
      <c r="O8" s="61">
        <f t="shared" ref="O8" si="7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0" t="s">
        <v>16</v>
      </c>
      <c r="C18" s="70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>
        <v>2378</v>
      </c>
      <c r="J20" s="8">
        <v>4000000</v>
      </c>
      <c r="K20" s="13">
        <f>J20/I20</f>
        <v>1682.085786375105</v>
      </c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>
        <v>25000000</v>
      </c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>
        <f>G21/C2</f>
        <v>2745.7440966501922</v>
      </c>
      <c r="H22" s="9"/>
      <c r="I22" s="9">
        <v>2200</v>
      </c>
      <c r="J22" s="8">
        <v>2378</v>
      </c>
      <c r="K22" s="13">
        <f>I22*J22</f>
        <v>5231600</v>
      </c>
      <c r="L22" s="14"/>
      <c r="M22" s="9"/>
      <c r="N22" s="24"/>
      <c r="O22" s="24"/>
    </row>
    <row r="23" spans="1:15" ht="22.5" customHeight="1" x14ac:dyDescent="0.3">
      <c r="B23" s="71" t="s">
        <v>13</v>
      </c>
      <c r="C23" s="72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20031000</v>
      </c>
      <c r="D29" s="16"/>
      <c r="E29" s="16"/>
      <c r="F29" s="16"/>
      <c r="G29" s="16"/>
      <c r="H29" s="17"/>
      <c r="I29" s="48"/>
      <c r="K29" s="5">
        <f>25000000/9105</f>
        <v>2745.7440966501922</v>
      </c>
      <c r="L29" s="15"/>
    </row>
    <row r="30" spans="1:15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42</v>
      </c>
      <c r="C33" s="46">
        <f>C29+C30+C31+C32</f>
        <v>20031000</v>
      </c>
      <c r="D33" s="15"/>
      <c r="F33" s="15"/>
    </row>
    <row r="34" spans="1:15" x14ac:dyDescent="0.3">
      <c r="A34" s="1"/>
      <c r="B34" s="10" t="s">
        <v>44</v>
      </c>
      <c r="C34" s="46">
        <f>MROUND(C33*1,10000)</f>
        <v>20030000</v>
      </c>
      <c r="D34" s="15"/>
      <c r="F34" s="15"/>
    </row>
    <row r="35" spans="1:15" x14ac:dyDescent="0.3">
      <c r="A35" s="1"/>
      <c r="B35" s="10" t="s">
        <v>7</v>
      </c>
      <c r="C35" s="46">
        <f>MROUND(C34*90%,1)</f>
        <v>18027000</v>
      </c>
      <c r="D35" s="17"/>
      <c r="F35" s="15"/>
      <c r="H35" s="29"/>
      <c r="I35" s="29"/>
    </row>
    <row r="36" spans="1:15" x14ac:dyDescent="0.3">
      <c r="A36" s="1"/>
      <c r="B36" s="10" t="s">
        <v>8</v>
      </c>
      <c r="C36" s="46">
        <f>MROUND(C34*80%,1)</f>
        <v>16024000</v>
      </c>
      <c r="D36" s="17"/>
      <c r="F36" s="15"/>
      <c r="H36" s="29"/>
      <c r="I36" s="29"/>
    </row>
    <row r="37" spans="1:15" s="8" customFormat="1" x14ac:dyDescent="0.3">
      <c r="B37" s="41" t="s">
        <v>37</v>
      </c>
      <c r="C37" s="47">
        <f>MROUND(C30*0.85,1)</f>
        <v>0</v>
      </c>
      <c r="D37" s="7"/>
      <c r="F37" s="9"/>
      <c r="G37" s="9"/>
      <c r="H37" s="9"/>
      <c r="I37" s="9"/>
      <c r="K37" s="9"/>
      <c r="M37" s="9"/>
      <c r="N37" s="9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H40" s="29"/>
      <c r="I40" s="29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  <c r="L44" s="31"/>
      <c r="O44" s="30"/>
    </row>
    <row r="45" spans="1:15" x14ac:dyDescent="0.3">
      <c r="A45" s="1"/>
    </row>
    <row r="46" spans="1:15" x14ac:dyDescent="0.3">
      <c r="A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  <c r="F56" s="32"/>
      <c r="G56" s="32"/>
      <c r="H56" s="32"/>
      <c r="I56" s="32"/>
      <c r="J56" s="10"/>
    </row>
    <row r="57" spans="1:10" x14ac:dyDescent="0.3">
      <c r="A57" s="1"/>
      <c r="B57" s="1"/>
      <c r="F57" s="30"/>
      <c r="G57" s="1"/>
      <c r="H57" s="30"/>
      <c r="I57" s="30"/>
    </row>
    <row r="58" spans="1:10" x14ac:dyDescent="0.3">
      <c r="A58" s="1"/>
      <c r="B58" s="1"/>
      <c r="F58" s="30"/>
      <c r="G58" s="30"/>
      <c r="H58" s="33"/>
      <c r="I58" s="33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4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  <c r="F66" s="30"/>
      <c r="G66" s="30"/>
      <c r="H66" s="30"/>
      <c r="I66" s="30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6" x14ac:dyDescent="0.3">
      <c r="A81" s="1"/>
      <c r="B81" s="1"/>
      <c r="F81" s="35"/>
    </row>
    <row r="82" spans="1:6" x14ac:dyDescent="0.3">
      <c r="A82" s="1"/>
      <c r="B82" s="1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R18:T18"/>
  <sheetViews>
    <sheetView topLeftCell="A10" workbookViewId="0">
      <selection activeCell="A41" sqref="A41"/>
    </sheetView>
  </sheetViews>
  <sheetFormatPr defaultRowHeight="15" x14ac:dyDescent="0.25"/>
  <sheetData>
    <row r="18" spans="18:20" x14ac:dyDescent="0.25">
      <c r="R18">
        <v>1000000</v>
      </c>
      <c r="S18">
        <v>500</v>
      </c>
      <c r="T18">
        <f>R18/S18</f>
        <v>2000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2025-02-14T12:47:26Z</dcterms:modified>
</cp:coreProperties>
</file>