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SBI\RACPC Kalyan\Dipali Akash Haramkar\"/>
    </mc:Choice>
  </mc:AlternateContent>
  <xr:revisionPtr revIDLastSave="0" documentId="13_ncr:1_{DD75D776-7405-4359-95AA-C543FBE9B9F5}" xr6:coauthVersionLast="45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V4" i="4" l="1"/>
  <c r="W4" i="4" s="1"/>
  <c r="V3" i="4"/>
  <c r="W3" i="4"/>
  <c r="W2" i="4" l="1"/>
  <c r="V2" i="4"/>
  <c r="I32" i="4"/>
  <c r="I39" i="4"/>
  <c r="G36" i="4" l="1"/>
  <c r="G38" i="4"/>
  <c r="G40" i="4" s="1"/>
  <c r="H36" i="4"/>
  <c r="G31" i="4"/>
  <c r="G32" i="4" s="1"/>
  <c r="Q4" i="4"/>
  <c r="H38" i="4" l="1"/>
  <c r="G39" i="4"/>
  <c r="C12" i="25"/>
  <c r="C5" i="25" l="1"/>
  <c r="C4" i="25"/>
  <c r="C3" i="25"/>
  <c r="P2" i="4"/>
  <c r="B2" i="4" s="1"/>
  <c r="C2" i="4" s="1"/>
  <c r="P3" i="4"/>
  <c r="B3" i="4" s="1"/>
  <c r="C3" i="4" s="1"/>
  <c r="D3" i="4" s="1"/>
  <c r="P4" i="4"/>
  <c r="P5" i="4"/>
  <c r="P6" i="4"/>
  <c r="B6" i="4"/>
  <c r="C6" i="4" s="1"/>
  <c r="P7" i="4"/>
  <c r="Q7" i="4" s="1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J2" i="4"/>
  <c r="I2" i="4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H4" i="4" s="1"/>
  <c r="E3" i="4"/>
  <c r="E2" i="4"/>
  <c r="H29" i="4"/>
  <c r="G33" i="4"/>
  <c r="C20" i="25"/>
  <c r="C16" i="25"/>
  <c r="C17" i="25" s="1"/>
  <c r="H9" i="4" l="1"/>
  <c r="F10" i="4"/>
  <c r="G7" i="4"/>
  <c r="F6" i="4"/>
  <c r="G3" i="4"/>
  <c r="H3" i="4"/>
  <c r="D2" i="4"/>
  <c r="H2" i="4" s="1"/>
  <c r="G2" i="4"/>
  <c r="H8" i="4"/>
  <c r="D6" i="4"/>
  <c r="H6" i="4" s="1"/>
  <c r="G6" i="4"/>
  <c r="F13" i="4"/>
  <c r="D10" i="4"/>
  <c r="H10" i="4" s="1"/>
  <c r="G10" i="4"/>
  <c r="F2" i="4"/>
  <c r="D14" i="4"/>
  <c r="G14" i="4"/>
  <c r="F4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0" i="23" s="1"/>
  <c r="C25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<sst xmlns="http://schemas.openxmlformats.org/spreadsheetml/2006/main" count="136" uniqueCount="88">
  <si>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</si>
  <si>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</si>
  <si>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</si>
  <si>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</si>
  <si>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</si>
  <si>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</si>
  <si>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</si>
  <si>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</si>
  <si>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</si>
  <si>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</si>
  <si>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</si>
  <si>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</si>
  <si>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</si>
  <si>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</si>
  <si>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</si>
  <si>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</si>
  <si>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</si>
  <si>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</si>
  <si>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</si>
  <si>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</si>
  <si>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</si>
  <si>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</si>
  <si>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</si>
  <si>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</si>
  <si>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</si>
  <si>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</si>
  <si>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</si>
  <si>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</si>
  <si>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</si>
  <si>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</si>
  <si>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</si>
  <si>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</si>
  <si>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</si>
  <si>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</si>
  <si>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</si>
  <si>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</si>
  <si>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</si>
  <si>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</si>
  <si>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</si>
  <si>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</si>
  <si>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</si>
  <si>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</si>
  <si>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</si>
  <si>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</si>
  <si>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</si>
  <si>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</si>
  <si>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</si>
  <si>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</si>
  <si>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</si>
  <si>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</si>
  <si>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</si>
  <si>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</si>
  <si>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</si>
  <si>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</si>
  <si>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</si>
  <si>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</si>
  <si>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</si>
  <si>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</si>
  <si>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</si>
  <si>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</si>
  <si>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</si>
  <si>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</si>
  <si>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</si>
  <si>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</si>
  <si>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</si>
  <si>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</si>
  <si>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</si>
  <si>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</si>
  <si>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</si>
  <si>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</si>
  <si>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</si>
  <si>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</si>
  <si>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</si>
  <si>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</si>
  <si>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</si>
  <si>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</si>
  <si>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</si>
  <si>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</si>
  <si>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</si>
  <si>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</si>
  <si>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</si>
  <si>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</si>
  <si>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</si>
  <si>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ACA</t>
  </si>
  <si>
    <t>IGR-02.09.24</t>
  </si>
  <si>
    <t>IGR-26.02.24</t>
  </si>
  <si>
    <t>IGR-20.12.22</t>
  </si>
  <si>
    <t>30.10.2024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</si>
</sst>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6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" fillId="2" borderId="0" xfId="0" applyFont="1" applyFill="1"/>
    <xf numFmtId="4" fontId="0" fillId="2" borderId="0" xfId="0" applyNumberFormat="1" applyFill="1"/>
    <xf numFmtId="0" fontId="10" fillId="0" borderId="8" xfId="0" applyFont="1" applyBorder="1" applyAlignment="1">
      <alignment horizontal="center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0</xdr:colOff>
      <xdr:row>5</xdr:row>
      <xdr:rowOff>0</xdr:rowOff>
    </xdr:from>
    <xdr:to>
      <xdr:col>20</xdr:col>
      <xdr:colOff>182185</xdr:colOff>
      <xdr:row>37</xdr:row>
      <xdr:rowOff>931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F07EF2-BDFD-4509-8D1E-08DEA86390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743700" y="952500"/>
          <a:ext cx="8668960" cy="6668431"/>
        </a:xfrm>
        <a:prstGeom prst="rect">
          <a:avLst/>
        </a:prstGeom>
      </xdr:spPr>
    </xdr:pic>
    <xdr:clientData/>
  </xdr:twoCellAnchor>
  <xdr:twoCellAnchor editAs="oneCell">
    <xdr:from>
      <xdr:col>1</xdr:col>
      <xdr:colOff>1104900</xdr:colOff>
      <xdr:row>17</xdr:row>
      <xdr:rowOff>66675</xdr:rowOff>
    </xdr:from>
    <xdr:to>
      <xdr:col>12</xdr:col>
      <xdr:colOff>163140</xdr:colOff>
      <xdr:row>55</xdr:row>
      <xdr:rowOff>67739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98658D87-D654-4FBF-83B2-0FB3E0C0B3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809750" y="3495675"/>
          <a:ext cx="8707065" cy="762106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4DFDA79-F26C-4BC6-A88A-10E14CE81EE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ABB07928-5175-416C-ADE3-5488DA61DA3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B7519C8-ABE5-4234-9C71-7BF1BF85D6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20244</xdr:colOff>
      <xdr:row>49</xdr:row>
      <xdr:rowOff>67914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6E1C38-FFB0-413E-B409-A60E217378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554644" cy="887853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48823</xdr:colOff>
      <xdr:row>46</xdr:row>
      <xdr:rowOff>144118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82E1667-FC0C-43BC-A160-1229FCF6469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583223" cy="890711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topLeftCell="A25" workbookViewId="0">
      <selection activeCell="O53" sqref="O53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76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82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77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78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79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80</v>
      </c>
      <c r="C8" s="52">
        <f>C7*D13%</f>
        <v>321094.09999999998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81</v>
      </c>
      <c r="C9" s="57">
        <f>C6+C8</f>
        <v>350494.1</v>
      </c>
      <c r="D9" s="58" t="s">
        <v>62</v>
      </c>
      <c r="E9" s="59">
        <f>C9/10.764</f>
        <v>32561.696395392046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2024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0</v>
      </c>
      <c r="D13" s="65">
        <f>D12-C13</f>
        <v>100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L4" sqref="L4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5"/>
      <c r="L1" s="75"/>
      <c r="M1" s="75"/>
      <c r="N1" s="75"/>
      <c r="O1" s="75"/>
      <c r="P1" s="75"/>
      <c r="Q1" s="75"/>
      <c r="R1" s="75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workbookViewId="0">
      <selection activeCell="C20" sqref="C2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7500</v>
      </c>
      <c r="D3" s="22" t="s">
        <v>75</v>
      </c>
      <c r="E3" s="6" t="s">
        <v>83</v>
      </c>
    </row>
    <row r="4" spans="1:5" ht="30" x14ac:dyDescent="0.25">
      <c r="A4" s="21" t="s">
        <v>14</v>
      </c>
      <c r="B4" s="18"/>
      <c r="C4" s="19">
        <v>2500</v>
      </c>
      <c r="D4" s="22"/>
    </row>
    <row r="5" spans="1:5" x14ac:dyDescent="0.25">
      <c r="A5" s="15" t="s">
        <v>15</v>
      </c>
      <c r="B5" s="18"/>
      <c r="C5" s="19">
        <f>C3-C4</f>
        <v>5000</v>
      </c>
      <c r="D5" s="22"/>
    </row>
    <row r="6" spans="1:5" x14ac:dyDescent="0.25">
      <c r="A6" s="15" t="s">
        <v>16</v>
      </c>
      <c r="B6" s="18"/>
      <c r="C6" s="19">
        <f>C4</f>
        <v>2500</v>
      </c>
      <c r="D6" s="22"/>
    </row>
    <row r="7" spans="1:5" x14ac:dyDescent="0.25">
      <c r="A7" s="15" t="s">
        <v>17</v>
      </c>
      <c r="B7" s="23"/>
      <c r="C7" s="24">
        <f>D7-D8</f>
        <v>0</v>
      </c>
      <c r="D7" s="24">
        <v>2024</v>
      </c>
    </row>
    <row r="8" spans="1:5" x14ac:dyDescent="0.25">
      <c r="A8" s="15" t="s">
        <v>18</v>
      </c>
      <c r="B8" s="23"/>
      <c r="C8" s="24">
        <f>C9-C7</f>
        <v>60</v>
      </c>
      <c r="D8" s="24">
        <v>2024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0</v>
      </c>
      <c r="D10" s="24"/>
    </row>
    <row r="11" spans="1:5" x14ac:dyDescent="0.25">
      <c r="A11" s="15"/>
      <c r="B11" s="25"/>
      <c r="C11" s="26">
        <f>C10%</f>
        <v>0</v>
      </c>
      <c r="D11" s="26"/>
    </row>
    <row r="12" spans="1:5" x14ac:dyDescent="0.25">
      <c r="A12" s="15" t="s">
        <v>21</v>
      </c>
      <c r="B12" s="18"/>
      <c r="C12" s="19">
        <f>C6*C11</f>
        <v>0</v>
      </c>
      <c r="D12" s="22"/>
    </row>
    <row r="13" spans="1:5" x14ac:dyDescent="0.25">
      <c r="A13" s="15" t="s">
        <v>22</v>
      </c>
      <c r="B13" s="18"/>
      <c r="C13" s="19">
        <f>C6-C12</f>
        <v>2500</v>
      </c>
      <c r="D13" s="22"/>
    </row>
    <row r="14" spans="1:5" x14ac:dyDescent="0.25">
      <c r="A14" s="15" t="s">
        <v>15</v>
      </c>
      <c r="B14" s="18"/>
      <c r="C14" s="19">
        <f>C5</f>
        <v>5000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7500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ACA</v>
      </c>
      <c r="B18" s="7"/>
      <c r="C18" s="29">
        <v>525</v>
      </c>
      <c r="D18" s="24"/>
    </row>
    <row r="19" spans="1:5" x14ac:dyDescent="0.25">
      <c r="A19" s="15" t="s">
        <v>73</v>
      </c>
      <c r="B19" s="6"/>
      <c r="C19" s="30">
        <f>C18*C16</f>
        <v>3937500</v>
      </c>
      <c r="D19" s="72"/>
      <c r="E19" s="65"/>
    </row>
    <row r="20" spans="1:5" x14ac:dyDescent="0.25">
      <c r="A20" s="15" t="s">
        <v>24</v>
      </c>
      <c r="C20" s="31">
        <f>C19*98%</f>
        <v>3858750</v>
      </c>
      <c r="D20" s="30"/>
      <c r="E20" s="65"/>
    </row>
    <row r="21" spans="1:5" x14ac:dyDescent="0.25">
      <c r="A21" s="15" t="s">
        <v>25</v>
      </c>
      <c r="C21" s="31">
        <f>C19*80%</f>
        <v>3150000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1312500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8203.125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40"/>
  <sheetViews>
    <sheetView tabSelected="1" workbookViewId="0">
      <selection activeCell="V4" sqref="V4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2.5703125" bestFit="1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8" bestFit="1" customWidth="1"/>
    <col min="22" max="22" width="11.7109375" bestFit="1" customWidth="1"/>
  </cols>
  <sheetData>
    <row r="1" spans="1:23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23" x14ac:dyDescent="0.25">
      <c r="A2" s="4">
        <v>1</v>
      </c>
      <c r="B2" s="4">
        <f t="shared" ref="B2:B16" si="0">Q2</f>
        <v>390</v>
      </c>
      <c r="C2" s="4">
        <f t="shared" ref="C2:C16" si="1">B2*1.2</f>
        <v>468</v>
      </c>
      <c r="D2" s="4">
        <f t="shared" ref="D2:D16" si="2">C2*1.2</f>
        <v>561.6</v>
      </c>
      <c r="E2" s="5">
        <f t="shared" ref="E2:E16" si="3">R2</f>
        <v>2650000</v>
      </c>
      <c r="F2" s="73">
        <f t="shared" ref="F2:F15" si="4">ROUND((E2/B2),0)</f>
        <v>6795</v>
      </c>
      <c r="G2" s="73">
        <f t="shared" ref="G2:G15" si="5">ROUND((E2/C2),0)</f>
        <v>5662</v>
      </c>
      <c r="H2" s="73">
        <f t="shared" ref="H2:H15" si="6">ROUND((E2/D2),0)</f>
        <v>4719</v>
      </c>
      <c r="I2" s="73">
        <f t="shared" ref="I2:I15" si="7">T2</f>
        <v>0</v>
      </c>
      <c r="J2" s="73">
        <f t="shared" ref="J2:J15" si="8">U2</f>
        <v>185500</v>
      </c>
      <c r="K2" s="7"/>
      <c r="L2" s="7"/>
      <c r="M2" s="7"/>
      <c r="N2" s="7"/>
      <c r="O2" s="7">
        <v>0</v>
      </c>
      <c r="P2" s="7">
        <f t="shared" ref="P2:P10" si="9">O2/1.2</f>
        <v>0</v>
      </c>
      <c r="Q2" s="7">
        <v>390</v>
      </c>
      <c r="R2" s="74">
        <v>2650000</v>
      </c>
      <c r="S2" s="74" t="s">
        <v>84</v>
      </c>
      <c r="U2">
        <v>185500</v>
      </c>
      <c r="V2" s="2">
        <f>R2+U2</f>
        <v>2835500</v>
      </c>
      <c r="W2">
        <f>V2/Q2</f>
        <v>7270.5128205128203</v>
      </c>
    </row>
    <row r="3" spans="1:23" x14ac:dyDescent="0.25">
      <c r="A3" s="4">
        <v>2</v>
      </c>
      <c r="B3" s="4">
        <f t="shared" si="0"/>
        <v>390</v>
      </c>
      <c r="C3" s="4">
        <f t="shared" si="1"/>
        <v>468</v>
      </c>
      <c r="D3" s="4">
        <f t="shared" si="2"/>
        <v>561.6</v>
      </c>
      <c r="E3" s="5">
        <f t="shared" si="3"/>
        <v>2650000</v>
      </c>
      <c r="F3" s="4">
        <f t="shared" si="4"/>
        <v>6795</v>
      </c>
      <c r="G3" s="4">
        <f t="shared" si="5"/>
        <v>5662</v>
      </c>
      <c r="H3" s="4">
        <f t="shared" si="6"/>
        <v>4719</v>
      </c>
      <c r="I3" s="4">
        <f t="shared" si="7"/>
        <v>0</v>
      </c>
      <c r="J3" s="4">
        <f t="shared" si="8"/>
        <v>185500</v>
      </c>
      <c r="O3">
        <v>0</v>
      </c>
      <c r="P3">
        <f t="shared" si="9"/>
        <v>0</v>
      </c>
      <c r="Q3">
        <v>390</v>
      </c>
      <c r="R3" s="2">
        <v>2650000</v>
      </c>
      <c r="S3" s="2" t="s">
        <v>85</v>
      </c>
      <c r="U3">
        <v>185500</v>
      </c>
      <c r="V3" s="2">
        <f>R3+U3</f>
        <v>2835500</v>
      </c>
      <c r="W3">
        <f>V3/Q3</f>
        <v>7270.5128205128203</v>
      </c>
    </row>
    <row r="4" spans="1:23" x14ac:dyDescent="0.25">
      <c r="A4" s="4">
        <v>3</v>
      </c>
      <c r="B4" s="4">
        <f t="shared" si="0"/>
        <v>379.43099999999998</v>
      </c>
      <c r="C4" s="4">
        <f t="shared" si="1"/>
        <v>455.31719999999996</v>
      </c>
      <c r="D4" s="4">
        <f t="shared" si="2"/>
        <v>546.38063999999997</v>
      </c>
      <c r="E4" s="5">
        <f t="shared" si="3"/>
        <v>2621000</v>
      </c>
      <c r="F4" s="73">
        <f t="shared" si="4"/>
        <v>6908</v>
      </c>
      <c r="G4" s="73">
        <f t="shared" si="5"/>
        <v>5756</v>
      </c>
      <c r="H4" s="73">
        <f t="shared" si="6"/>
        <v>4797</v>
      </c>
      <c r="I4" s="73">
        <f t="shared" si="7"/>
        <v>0</v>
      </c>
      <c r="J4" s="73">
        <f t="shared" si="8"/>
        <v>183600</v>
      </c>
      <c r="K4" s="7"/>
      <c r="L4" s="7"/>
      <c r="M4" s="7"/>
      <c r="N4" s="7"/>
      <c r="O4" s="7">
        <v>0</v>
      </c>
      <c r="P4" s="7">
        <f t="shared" si="9"/>
        <v>0</v>
      </c>
      <c r="Q4" s="7">
        <f>35.25*10.764</f>
        <v>379.43099999999998</v>
      </c>
      <c r="R4" s="74">
        <v>2621000</v>
      </c>
      <c r="S4" s="74" t="s">
        <v>86</v>
      </c>
      <c r="U4">
        <v>183600</v>
      </c>
      <c r="V4" s="2">
        <f>R4+U4</f>
        <v>2804600</v>
      </c>
      <c r="W4">
        <f>V4/Q4</f>
        <v>7391.5942556090567</v>
      </c>
    </row>
    <row r="5" spans="1:23" x14ac:dyDescent="0.25">
      <c r="A5" s="4">
        <v>4</v>
      </c>
      <c r="B5" s="4">
        <f t="shared" si="0"/>
        <v>411</v>
      </c>
      <c r="C5" s="4">
        <f t="shared" si="1"/>
        <v>493.2</v>
      </c>
      <c r="D5" s="4">
        <f t="shared" si="2"/>
        <v>591.83999999999992</v>
      </c>
      <c r="E5" s="5">
        <f t="shared" si="3"/>
        <v>3640000</v>
      </c>
      <c r="F5" s="73">
        <f t="shared" si="4"/>
        <v>8856</v>
      </c>
      <c r="G5" s="73">
        <f t="shared" si="5"/>
        <v>7380</v>
      </c>
      <c r="H5" s="73">
        <f t="shared" si="6"/>
        <v>6150</v>
      </c>
      <c r="I5" s="73">
        <f t="shared" si="7"/>
        <v>0</v>
      </c>
      <c r="J5" s="73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411</v>
      </c>
      <c r="R5" s="74">
        <v>3640000</v>
      </c>
      <c r="S5" s="2"/>
    </row>
    <row r="6" spans="1:23" x14ac:dyDescent="0.25">
      <c r="A6" s="4">
        <v>5</v>
      </c>
      <c r="B6" s="4">
        <f t="shared" si="0"/>
        <v>411</v>
      </c>
      <c r="C6" s="4">
        <f t="shared" si="1"/>
        <v>493.2</v>
      </c>
      <c r="D6" s="4">
        <f t="shared" si="2"/>
        <v>591.83999999999992</v>
      </c>
      <c r="E6" s="5">
        <f t="shared" si="3"/>
        <v>3082000</v>
      </c>
      <c r="F6" s="73">
        <f t="shared" si="4"/>
        <v>7499</v>
      </c>
      <c r="G6" s="73">
        <f t="shared" si="5"/>
        <v>6249</v>
      </c>
      <c r="H6" s="73">
        <f t="shared" si="6"/>
        <v>5207</v>
      </c>
      <c r="I6" s="73">
        <f t="shared" si="7"/>
        <v>0</v>
      </c>
      <c r="J6" s="73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411</v>
      </c>
      <c r="R6" s="74">
        <v>3082000</v>
      </c>
      <c r="S6" s="2"/>
    </row>
    <row r="7" spans="1:23" x14ac:dyDescent="0.25">
      <c r="A7" s="4">
        <v>6</v>
      </c>
      <c r="B7" s="4">
        <f t="shared" si="0"/>
        <v>0</v>
      </c>
      <c r="C7" s="4">
        <f t="shared" si="1"/>
        <v>0</v>
      </c>
      <c r="D7" s="4">
        <f t="shared" si="2"/>
        <v>0</v>
      </c>
      <c r="E7" s="5">
        <f t="shared" si="3"/>
        <v>0</v>
      </c>
      <c r="F7" s="4" t="e">
        <f t="shared" si="4"/>
        <v>#DIV/0!</v>
      </c>
      <c r="G7" s="4" t="e">
        <f t="shared" si="5"/>
        <v>#DIV/0!</v>
      </c>
      <c r="H7" s="4" t="e">
        <f t="shared" si="6"/>
        <v>#DIV/0!</v>
      </c>
      <c r="I7" s="4">
        <f t="shared" si="7"/>
        <v>0</v>
      </c>
      <c r="J7" s="4">
        <f t="shared" si="8"/>
        <v>0</v>
      </c>
      <c r="O7">
        <v>0</v>
      </c>
      <c r="P7">
        <f t="shared" si="9"/>
        <v>0</v>
      </c>
      <c r="Q7">
        <f t="shared" ref="Q7:Q10" si="10">P7/1.2</f>
        <v>0</v>
      </c>
      <c r="R7" s="2">
        <v>0</v>
      </c>
      <c r="S7" s="2"/>
    </row>
    <row r="8" spans="1:23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si="9"/>
        <v>0</v>
      </c>
      <c r="Q8">
        <f t="shared" si="10"/>
        <v>0</v>
      </c>
      <c r="R8" s="2">
        <v>0</v>
      </c>
      <c r="S8" s="2"/>
    </row>
    <row r="9" spans="1:23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f t="shared" si="10"/>
        <v>0</v>
      </c>
      <c r="R9" s="2">
        <v>0</v>
      </c>
      <c r="S9" s="2"/>
    </row>
    <row r="10" spans="1:23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si="10"/>
        <v>0</v>
      </c>
      <c r="R10" s="2">
        <v>0</v>
      </c>
      <c r="S10" s="2"/>
    </row>
    <row r="11" spans="1:23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23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23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23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23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23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/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74</v>
      </c>
      <c r="D28" s="67" t="s">
        <v>87</v>
      </c>
      <c r="F28" s="52" t="s">
        <v>83</v>
      </c>
      <c r="G28" s="52">
        <v>525</v>
      </c>
    </row>
    <row r="29" spans="1:19" s="10" customFormat="1" x14ac:dyDescent="0.25">
      <c r="C29" s="67" t="s">
        <v>1</v>
      </c>
      <c r="D29" s="67">
        <v>2750000</v>
      </c>
      <c r="F29" s="52" t="s">
        <v>71</v>
      </c>
      <c r="G29" s="52">
        <v>578</v>
      </c>
      <c r="H29" s="10">
        <f>G29/G28</f>
        <v>1.1009523809523809</v>
      </c>
    </row>
    <row r="30" spans="1:19" s="10" customFormat="1" x14ac:dyDescent="0.25">
      <c r="F30" s="52" t="s">
        <v>72</v>
      </c>
      <c r="G30" s="52">
        <v>7500</v>
      </c>
    </row>
    <row r="31" spans="1:19" s="10" customFormat="1" x14ac:dyDescent="0.25">
      <c r="C31" s="70"/>
      <c r="D31" s="70"/>
      <c r="F31" s="70" t="s">
        <v>73</v>
      </c>
      <c r="G31" s="70">
        <f>G28*G30</f>
        <v>3937500</v>
      </c>
      <c r="H31" s="10">
        <f>G31/D29</f>
        <v>1.4318181818181819</v>
      </c>
      <c r="I31" s="10">
        <v>2675000</v>
      </c>
    </row>
    <row r="32" spans="1:19" s="10" customFormat="1" x14ac:dyDescent="0.25">
      <c r="C32" s="70"/>
      <c r="D32" s="70"/>
      <c r="F32" s="70" t="s">
        <v>24</v>
      </c>
      <c r="G32" s="70">
        <f>G31*98%</f>
        <v>3858750</v>
      </c>
      <c r="I32" s="10">
        <f>I31/G28</f>
        <v>5095.2380952380954</v>
      </c>
    </row>
    <row r="33" spans="3:9" s="10" customFormat="1" x14ac:dyDescent="0.25">
      <c r="C33" s="70"/>
      <c r="D33" s="70"/>
      <c r="F33" s="70" t="s">
        <v>25</v>
      </c>
      <c r="G33" s="70">
        <f>G31*80%</f>
        <v>3150000</v>
      </c>
    </row>
    <row r="34" spans="3:9" s="10" customFormat="1" x14ac:dyDescent="0.25">
      <c r="C34" s="70"/>
      <c r="D34" s="70"/>
    </row>
    <row r="35" spans="3:9" s="10" customFormat="1" x14ac:dyDescent="0.25">
      <c r="C35" s="70"/>
      <c r="D35" s="70"/>
      <c r="F35" s="52" t="s">
        <v>83</v>
      </c>
      <c r="G35" s="52">
        <v>525</v>
      </c>
    </row>
    <row r="36" spans="3:9" s="10" customFormat="1" x14ac:dyDescent="0.25">
      <c r="F36" s="52" t="s">
        <v>71</v>
      </c>
      <c r="G36" s="52">
        <f>G35*1.1</f>
        <v>577.5</v>
      </c>
      <c r="H36" s="10">
        <f>G36/G35</f>
        <v>1.1000000000000001</v>
      </c>
    </row>
    <row r="37" spans="3:9" s="10" customFormat="1" x14ac:dyDescent="0.25">
      <c r="F37" s="52" t="s">
        <v>72</v>
      </c>
      <c r="G37" s="52">
        <v>7500</v>
      </c>
    </row>
    <row r="38" spans="3:9" s="10" customFormat="1" x14ac:dyDescent="0.25">
      <c r="F38" s="70" t="s">
        <v>73</v>
      </c>
      <c r="G38" s="70">
        <f>G35*G37</f>
        <v>3937500</v>
      </c>
      <c r="H38" s="10" t="e">
        <f>G38/D36</f>
        <v>#DIV/0!</v>
      </c>
      <c r="I38" s="10">
        <v>2730000</v>
      </c>
    </row>
    <row r="39" spans="3:9" s="10" customFormat="1" x14ac:dyDescent="0.25">
      <c r="F39" s="70" t="s">
        <v>24</v>
      </c>
      <c r="G39" s="70">
        <f>G38*98%</f>
        <v>3858750</v>
      </c>
      <c r="I39" s="10">
        <f>I38/G35</f>
        <v>5200</v>
      </c>
    </row>
    <row r="40" spans="3:9" s="10" customFormat="1" x14ac:dyDescent="0.25">
      <c r="F40" s="70" t="s">
        <v>25</v>
      </c>
      <c r="G40" s="70">
        <f>G38*80%</f>
        <v>3150000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topLeftCell="A19"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topLeftCell="A1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O11" sqref="O11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A28" workbookViewId="0"/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2024-12-10T09:17:39Z</dcterms:modified>
</cp:coreProperties>
</file>