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xis\Basmat Hingoli Branch\Ganesh So Venkantrao Achintalwar Pravin\Plot No. 7 &amp; 8\"/>
    </mc:Choice>
  </mc:AlternateContent>
  <xr:revisionPtr revIDLastSave="0" documentId="13_ncr:1_{802C7DC8-9EFA-4D35-AA8F-4D366A193A85}" xr6:coauthVersionLast="45" xr6:coauthVersionMax="47" xr10:uidLastSave="{00000000-0000-0000-0000-000000000000}"/>
  <bookViews>
    <workbookView xWindow="-120" yWindow="-120" windowWidth="29040" windowHeight="15720" tabRatio="907" activeTab="1" xr2:uid="{00000000-000D-0000-FFFF-FFFF00000000}"/>
  </bookViews>
  <sheets>
    <sheet name="Calculation" sheetId="1" r:id="rId1"/>
    <sheet name="Summary" sheetId="2" r:id="rId2"/>
    <sheet name="Sheet1" sheetId="17" r:id="rId3"/>
    <sheet name="Sheet2" sheetId="18" r:id="rId4"/>
    <sheet name="Sheet3" sheetId="19" r:id="rId5"/>
    <sheet name="Sheet4" sheetId="20" r:id="rId6"/>
    <sheet name="Sheet5" sheetId="21" r:id="rId7"/>
    <sheet name="Sheet6" sheetId="22" r:id="rId8"/>
    <sheet name="Sheet7" sheetId="23" r:id="rId9"/>
    <sheet name="Sheet8" sheetId="24" r:id="rId10"/>
    <sheet name="Sheet9" sheetId="25" r:id="rId11"/>
    <sheet name="Sheet10" sheetId="26" r:id="rId12"/>
    <sheet name="Sheet11" sheetId="27" r:id="rId13"/>
    <sheet name="Sheet12" sheetId="28" r:id="rId14"/>
    <sheet name="Sheet13" sheetId="29" r:id="rId15"/>
    <sheet name="Sheet14" sheetId="30" r:id="rId16"/>
    <sheet name="Sheet15" sheetId="31" r:id="rId17"/>
    <sheet name="Sheet16" sheetId="32" r:id="rId18"/>
    <sheet name="Sheet17" sheetId="33" r:id="rId19"/>
    <sheet name="Sheet18" sheetId="34" r:id="rId20"/>
    <sheet name="Sheet19" sheetId="35" r:id="rId21"/>
    <sheet name="Sheet20" sheetId="36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1" i="2" l="1"/>
  <c r="I21" i="2" s="1"/>
  <c r="P21" i="2"/>
  <c r="Q21" i="2" s="1"/>
  <c r="R21" i="2" s="1"/>
  <c r="S21" i="2" s="1"/>
  <c r="T21" i="2" s="1"/>
  <c r="H21" i="2"/>
  <c r="G21" i="2"/>
  <c r="D21" i="2"/>
  <c r="B21" i="2"/>
  <c r="Z20" i="2"/>
  <c r="AB20" i="2" s="1"/>
  <c r="L20" i="2" s="1"/>
  <c r="Y20" i="2"/>
  <c r="P20" i="2"/>
  <c r="Q20" i="2" s="1"/>
  <c r="R20" i="2" s="1"/>
  <c r="S20" i="2" s="1"/>
  <c r="T20" i="2" s="1"/>
  <c r="I20" i="2"/>
  <c r="H20" i="2"/>
  <c r="G20" i="2"/>
  <c r="D20" i="2"/>
  <c r="B20" i="2"/>
  <c r="Y19" i="2"/>
  <c r="Z19" i="2" s="1"/>
  <c r="P19" i="2"/>
  <c r="Q19" i="2" s="1"/>
  <c r="R19" i="2" s="1"/>
  <c r="S19" i="2" s="1"/>
  <c r="T19" i="2" s="1"/>
  <c r="I19" i="2"/>
  <c r="H19" i="2"/>
  <c r="G19" i="2"/>
  <c r="D19" i="2"/>
  <c r="B19" i="2"/>
  <c r="Y18" i="2"/>
  <c r="I18" i="2" s="1"/>
  <c r="Q18" i="2"/>
  <c r="R18" i="2" s="1"/>
  <c r="S18" i="2" s="1"/>
  <c r="T18" i="2" s="1"/>
  <c r="P18" i="2"/>
  <c r="H18" i="2"/>
  <c r="G18" i="2"/>
  <c r="D18" i="2"/>
  <c r="B18" i="2"/>
  <c r="Y16" i="2"/>
  <c r="I16" i="2" s="1"/>
  <c r="P16" i="2"/>
  <c r="Q16" i="2" s="1"/>
  <c r="R16" i="2" s="1"/>
  <c r="S16" i="2" s="1"/>
  <c r="T16" i="2" s="1"/>
  <c r="H16" i="2"/>
  <c r="G16" i="2"/>
  <c r="D16" i="2"/>
  <c r="B16" i="2"/>
  <c r="Y15" i="2"/>
  <c r="Z15" i="2" s="1"/>
  <c r="P15" i="2"/>
  <c r="Q15" i="2" s="1"/>
  <c r="R15" i="2" s="1"/>
  <c r="S15" i="2" s="1"/>
  <c r="T15" i="2" s="1"/>
  <c r="I15" i="2"/>
  <c r="H15" i="2"/>
  <c r="G15" i="2"/>
  <c r="D15" i="2"/>
  <c r="B15" i="2"/>
  <c r="Y14" i="2"/>
  <c r="I14" i="2" s="1"/>
  <c r="P14" i="2"/>
  <c r="Q14" i="2" s="1"/>
  <c r="R14" i="2" s="1"/>
  <c r="S14" i="2" s="1"/>
  <c r="T14" i="2" s="1"/>
  <c r="H14" i="2"/>
  <c r="G14" i="2"/>
  <c r="D14" i="2"/>
  <c r="B14" i="2"/>
  <c r="Y13" i="2"/>
  <c r="Z13" i="2" s="1"/>
  <c r="P13" i="2"/>
  <c r="Q13" i="2" s="1"/>
  <c r="R13" i="2" s="1"/>
  <c r="S13" i="2" s="1"/>
  <c r="T13" i="2" s="1"/>
  <c r="I13" i="2"/>
  <c r="H13" i="2"/>
  <c r="G13" i="2"/>
  <c r="D13" i="2"/>
  <c r="B13" i="2"/>
  <c r="Y12" i="2"/>
  <c r="I12" i="2" s="1"/>
  <c r="P12" i="2"/>
  <c r="Q12" i="2" s="1"/>
  <c r="R12" i="2" s="1"/>
  <c r="S12" i="2" s="1"/>
  <c r="T12" i="2" s="1"/>
  <c r="H12" i="2"/>
  <c r="G12" i="2"/>
  <c r="D12" i="2"/>
  <c r="B12" i="2"/>
  <c r="Y11" i="2"/>
  <c r="Z11" i="2" s="1"/>
  <c r="P11" i="2"/>
  <c r="Q11" i="2" s="1"/>
  <c r="R11" i="2" s="1"/>
  <c r="S11" i="2" s="1"/>
  <c r="T11" i="2" s="1"/>
  <c r="I11" i="2"/>
  <c r="H11" i="2"/>
  <c r="G11" i="2"/>
  <c r="D11" i="2"/>
  <c r="B11" i="2"/>
  <c r="Y10" i="2"/>
  <c r="I10" i="2" s="1"/>
  <c r="P10" i="2"/>
  <c r="Q10" i="2" s="1"/>
  <c r="R10" i="2" s="1"/>
  <c r="S10" i="2" s="1"/>
  <c r="T10" i="2" s="1"/>
  <c r="H10" i="2"/>
  <c r="G10" i="2"/>
  <c r="D10" i="2"/>
  <c r="B10" i="2"/>
  <c r="Y9" i="2"/>
  <c r="Z9" i="2" s="1"/>
  <c r="P9" i="2"/>
  <c r="Q9" i="2" s="1"/>
  <c r="R9" i="2" s="1"/>
  <c r="S9" i="2" s="1"/>
  <c r="T9" i="2" s="1"/>
  <c r="I9" i="2"/>
  <c r="H9" i="2"/>
  <c r="G9" i="2"/>
  <c r="D9" i="2"/>
  <c r="B9" i="2"/>
  <c r="Y8" i="2"/>
  <c r="I8" i="2" s="1"/>
  <c r="P8" i="2"/>
  <c r="Q8" i="2" s="1"/>
  <c r="R8" i="2" s="1"/>
  <c r="S8" i="2" s="1"/>
  <c r="T8" i="2" s="1"/>
  <c r="H8" i="2"/>
  <c r="G8" i="2"/>
  <c r="D8" i="2"/>
  <c r="B8" i="2"/>
  <c r="Y7" i="2"/>
  <c r="Z7" i="2" s="1"/>
  <c r="P7" i="2"/>
  <c r="Q7" i="2" s="1"/>
  <c r="R7" i="2" s="1"/>
  <c r="S7" i="2" s="1"/>
  <c r="T7" i="2" s="1"/>
  <c r="I7" i="2"/>
  <c r="H7" i="2"/>
  <c r="G7" i="2"/>
  <c r="D7" i="2"/>
  <c r="B7" i="2"/>
  <c r="Y6" i="2"/>
  <c r="I6" i="2" s="1"/>
  <c r="P6" i="2"/>
  <c r="Q6" i="2" s="1"/>
  <c r="R6" i="2" s="1"/>
  <c r="S6" i="2" s="1"/>
  <c r="T6" i="2" s="1"/>
  <c r="H6" i="2"/>
  <c r="G6" i="2"/>
  <c r="D6" i="2"/>
  <c r="B6" i="2"/>
  <c r="Y5" i="2"/>
  <c r="Z5" i="2" s="1"/>
  <c r="P5" i="2"/>
  <c r="Q5" i="2" s="1"/>
  <c r="R5" i="2" s="1"/>
  <c r="S5" i="2" s="1"/>
  <c r="T5" i="2" s="1"/>
  <c r="I5" i="2"/>
  <c r="H5" i="2"/>
  <c r="G5" i="2"/>
  <c r="D5" i="2"/>
  <c r="B5" i="2"/>
  <c r="Y4" i="2"/>
  <c r="I4" i="2" s="1"/>
  <c r="P4" i="2"/>
  <c r="Q4" i="2" s="1"/>
  <c r="R4" i="2" s="1"/>
  <c r="T4" i="2" s="1"/>
  <c r="V4" i="2" s="1"/>
  <c r="E4" i="2" s="1"/>
  <c r="F4" i="2" s="1"/>
  <c r="H4" i="2"/>
  <c r="G4" i="2"/>
  <c r="D4" i="2"/>
  <c r="B4" i="2"/>
  <c r="Y3" i="2"/>
  <c r="Z3" i="2" s="1"/>
  <c r="T3" i="2"/>
  <c r="P3" i="2"/>
  <c r="Q3" i="2" s="1"/>
  <c r="R3" i="2" s="1"/>
  <c r="I3" i="2"/>
  <c r="H3" i="2"/>
  <c r="G3" i="2"/>
  <c r="D3" i="2"/>
  <c r="B3" i="2"/>
  <c r="Y2" i="2"/>
  <c r="P2" i="2"/>
  <c r="Q2" i="2" s="1"/>
  <c r="R2" i="2" s="1"/>
  <c r="T2" i="2" s="1"/>
  <c r="H2" i="2"/>
  <c r="G2" i="2"/>
  <c r="D2" i="2"/>
  <c r="B2" i="2"/>
  <c r="H7" i="1"/>
  <c r="AA3" i="2" l="1"/>
  <c r="K3" i="2" s="1"/>
  <c r="C18" i="2"/>
  <c r="V18" i="2"/>
  <c r="E18" i="2" s="1"/>
  <c r="F18" i="2" s="1"/>
  <c r="C19" i="2"/>
  <c r="V19" i="2"/>
  <c r="E19" i="2" s="1"/>
  <c r="F19" i="2" s="1"/>
  <c r="V21" i="2"/>
  <c r="E21" i="2" s="1"/>
  <c r="F21" i="2" s="1"/>
  <c r="C21" i="2"/>
  <c r="AB19" i="2"/>
  <c r="L19" i="2" s="1"/>
  <c r="J19" i="2"/>
  <c r="AA19" i="2"/>
  <c r="K19" i="2" s="1"/>
  <c r="C20" i="2"/>
  <c r="V20" i="2"/>
  <c r="E20" i="2" s="1"/>
  <c r="F20" i="2" s="1"/>
  <c r="AA20" i="2"/>
  <c r="K20" i="2" s="1"/>
  <c r="Z21" i="2"/>
  <c r="Z18" i="2"/>
  <c r="J20" i="2"/>
  <c r="V2" i="2"/>
  <c r="E2" i="2" s="1"/>
  <c r="F2" i="2" s="1"/>
  <c r="C2" i="2"/>
  <c r="C5" i="2"/>
  <c r="V5" i="2"/>
  <c r="E5" i="2" s="1"/>
  <c r="F5" i="2" s="1"/>
  <c r="C13" i="2"/>
  <c r="V13" i="2"/>
  <c r="E13" i="2" s="1"/>
  <c r="F13" i="2" s="1"/>
  <c r="AB15" i="2"/>
  <c r="L15" i="2" s="1"/>
  <c r="J15" i="2"/>
  <c r="AA15" i="2"/>
  <c r="K15" i="2" s="1"/>
  <c r="AA5" i="2"/>
  <c r="K5" i="2" s="1"/>
  <c r="AB5" i="2"/>
  <c r="L5" i="2" s="1"/>
  <c r="J5" i="2"/>
  <c r="V10" i="2"/>
  <c r="E10" i="2" s="1"/>
  <c r="F10" i="2" s="1"/>
  <c r="C10" i="2"/>
  <c r="C11" i="2"/>
  <c r="V11" i="2"/>
  <c r="E11" i="2" s="1"/>
  <c r="F11" i="2" s="1"/>
  <c r="AA13" i="2"/>
  <c r="K13" i="2" s="1"/>
  <c r="AB13" i="2"/>
  <c r="L13" i="2" s="1"/>
  <c r="J13" i="2"/>
  <c r="AB3" i="2"/>
  <c r="L3" i="2" s="1"/>
  <c r="J3" i="2"/>
  <c r="C4" i="2"/>
  <c r="AA7" i="2"/>
  <c r="K7" i="2" s="1"/>
  <c r="AB7" i="2"/>
  <c r="L7" i="2" s="1"/>
  <c r="J7" i="2"/>
  <c r="V12" i="2"/>
  <c r="E12" i="2" s="1"/>
  <c r="F12" i="2" s="1"/>
  <c r="C12" i="2"/>
  <c r="I2" i="2"/>
  <c r="Z2" i="2"/>
  <c r="V8" i="2"/>
  <c r="E8" i="2" s="1"/>
  <c r="F8" i="2" s="1"/>
  <c r="C8" i="2"/>
  <c r="C9" i="2"/>
  <c r="V9" i="2"/>
  <c r="E9" i="2" s="1"/>
  <c r="F9" i="2" s="1"/>
  <c r="AB11" i="2"/>
  <c r="L11" i="2" s="1"/>
  <c r="J11" i="2"/>
  <c r="AA11" i="2"/>
  <c r="K11" i="2" s="1"/>
  <c r="V16" i="2"/>
  <c r="E16" i="2" s="1"/>
  <c r="F16" i="2" s="1"/>
  <c r="C16" i="2"/>
  <c r="C3" i="2"/>
  <c r="V3" i="2"/>
  <c r="E3" i="2" s="1"/>
  <c r="F3" i="2" s="1"/>
  <c r="V6" i="2"/>
  <c r="E6" i="2" s="1"/>
  <c r="F6" i="2" s="1"/>
  <c r="C6" i="2"/>
  <c r="C7" i="2"/>
  <c r="V7" i="2"/>
  <c r="E7" i="2" s="1"/>
  <c r="F7" i="2" s="1"/>
  <c r="AA9" i="2"/>
  <c r="K9" i="2" s="1"/>
  <c r="AB9" i="2"/>
  <c r="L9" i="2" s="1"/>
  <c r="J9" i="2"/>
  <c r="V14" i="2"/>
  <c r="E14" i="2" s="1"/>
  <c r="F14" i="2" s="1"/>
  <c r="C14" i="2"/>
  <c r="C15" i="2"/>
  <c r="V15" i="2"/>
  <c r="E15" i="2" s="1"/>
  <c r="F15" i="2" s="1"/>
  <c r="Z4" i="2"/>
  <c r="Z6" i="2"/>
  <c r="Z8" i="2"/>
  <c r="Z10" i="2"/>
  <c r="Z12" i="2"/>
  <c r="Z14" i="2"/>
  <c r="Z16" i="2"/>
  <c r="Y17" i="2"/>
  <c r="Z17" i="2" s="1"/>
  <c r="P17" i="2"/>
  <c r="Q17" i="2" s="1"/>
  <c r="R17" i="2" s="1"/>
  <c r="S17" i="2" s="1"/>
  <c r="T17" i="2" s="1"/>
  <c r="I17" i="2"/>
  <c r="H17" i="2"/>
  <c r="G17" i="2"/>
  <c r="D17" i="2"/>
  <c r="B17" i="2"/>
  <c r="L1" i="2"/>
  <c r="K1" i="2"/>
  <c r="J1" i="2"/>
  <c r="I1" i="2"/>
  <c r="H1" i="2"/>
  <c r="G1" i="2"/>
  <c r="B1" i="2"/>
  <c r="AA18" i="2" l="1"/>
  <c r="K18" i="2" s="1"/>
  <c r="AB18" i="2"/>
  <c r="L18" i="2" s="1"/>
  <c r="J18" i="2"/>
  <c r="AB21" i="2"/>
  <c r="L21" i="2" s="1"/>
  <c r="J21" i="2"/>
  <c r="AA21" i="2"/>
  <c r="K21" i="2" s="1"/>
  <c r="AB10" i="2"/>
  <c r="L10" i="2" s="1"/>
  <c r="J10" i="2"/>
  <c r="AA10" i="2"/>
  <c r="K10" i="2" s="1"/>
  <c r="AB4" i="2"/>
  <c r="L4" i="2" s="1"/>
  <c r="J4" i="2"/>
  <c r="AA4" i="2"/>
  <c r="K4" i="2" s="1"/>
  <c r="AB16" i="2"/>
  <c r="L16" i="2" s="1"/>
  <c r="J16" i="2"/>
  <c r="AA16" i="2"/>
  <c r="K16" i="2" s="1"/>
  <c r="AB8" i="2"/>
  <c r="L8" i="2" s="1"/>
  <c r="J8" i="2"/>
  <c r="AA8" i="2"/>
  <c r="K8" i="2" s="1"/>
  <c r="AB12" i="2"/>
  <c r="L12" i="2" s="1"/>
  <c r="J12" i="2"/>
  <c r="AA12" i="2"/>
  <c r="K12" i="2" s="1"/>
  <c r="AB14" i="2"/>
  <c r="L14" i="2" s="1"/>
  <c r="J14" i="2"/>
  <c r="AA14" i="2"/>
  <c r="K14" i="2" s="1"/>
  <c r="AB6" i="2"/>
  <c r="L6" i="2" s="1"/>
  <c r="J6" i="2"/>
  <c r="AA6" i="2"/>
  <c r="K6" i="2" s="1"/>
  <c r="AB2" i="2"/>
  <c r="L2" i="2" s="1"/>
  <c r="J2" i="2"/>
  <c r="AA2" i="2"/>
  <c r="K2" i="2" s="1"/>
  <c r="C17" i="2"/>
  <c r="V17" i="2"/>
  <c r="E17" i="2" s="1"/>
  <c r="F17" i="2" s="1"/>
  <c r="AB17" i="2"/>
  <c r="L17" i="2" s="1"/>
  <c r="J17" i="2"/>
  <c r="AA17" i="2"/>
  <c r="K17" i="2" s="1"/>
  <c r="H8" i="1" l="1"/>
  <c r="I8" i="1" s="1"/>
  <c r="J8" i="1" s="1"/>
  <c r="K8" i="1" s="1"/>
  <c r="L8" i="1" s="1"/>
  <c r="M8" i="1"/>
  <c r="H9" i="1"/>
  <c r="I9" i="1"/>
  <c r="J9" i="1" s="1"/>
  <c r="K9" i="1" s="1"/>
  <c r="L9" i="1" s="1"/>
  <c r="M9" i="1"/>
  <c r="H10" i="1"/>
  <c r="I10" i="1"/>
  <c r="J10" i="1" s="1"/>
  <c r="K10" i="1" s="1"/>
  <c r="L10" i="1" s="1"/>
  <c r="M10" i="1"/>
  <c r="M7" i="1"/>
  <c r="I7" i="1"/>
  <c r="J7" i="1" s="1"/>
  <c r="K7" i="1" s="1"/>
  <c r="L7" i="1" s="1"/>
  <c r="L12" i="1" l="1"/>
  <c r="C20" i="1" s="1"/>
  <c r="M12" i="1"/>
  <c r="C31" i="1" s="1"/>
  <c r="H2" i="1"/>
  <c r="I18" i="1" l="1"/>
  <c r="C17" i="1" l="1"/>
  <c r="C4" i="1" l="1"/>
  <c r="C21" i="1"/>
  <c r="C19" i="1" l="1"/>
  <c r="K16" i="1" l="1"/>
  <c r="L16" i="1" s="1"/>
  <c r="C28" i="1"/>
  <c r="C29" i="1" s="1"/>
  <c r="C30" i="1" s="1"/>
  <c r="C22" i="1" l="1"/>
  <c r="C27" i="1" s="1"/>
  <c r="C24" i="1" l="1"/>
  <c r="C25" i="1" s="1"/>
  <c r="C26" i="1" s="1"/>
  <c r="C23" i="1"/>
</calcChain>
</file>

<file path=xl/sharedStrings.xml><?xml version="1.0" encoding="utf-8"?>
<sst xmlns="http://schemas.openxmlformats.org/spreadsheetml/2006/main" count="56" uniqueCount="47">
  <si>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</si>
  <si>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</si>
  <si>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</si>
  <si>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</si>
  <si>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</si>
  <si>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</si>
  <si>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</si>
  <si>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</si>
  <si>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</si>
  <si>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</si>
  <si>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</si>
  <si>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</si>
  <si>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</si>
  <si>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</si>
  <si>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</si>
  <si>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</si>
  <si>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</si>
  <si>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</si>
  <si>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</si>
  <si>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</si>
  <si>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</si>
  <si>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</si>
  <si>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</si>
  <si>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</si>
  <si>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Total</t>
  </si>
  <si>
    <t>Mezzanine Floor</t>
  </si>
  <si>
    <t>Ground Floor (Old)</t>
  </si>
  <si>
    <t>Ground Floor (New)</t>
  </si>
  <si>
    <t>First Floor</t>
  </si>
  <si>
    <t>Sr. No.</t>
  </si>
  <si>
    <t>Land area in Sq. M.</t>
  </si>
  <si>
    <t>Rate on Sq. M.</t>
  </si>
  <si>
    <t>Rate on Sq. Ft.</t>
  </si>
  <si>
    <t xml:space="preserve">Sr. No. </t>
  </si>
  <si>
    <t>Date</t>
  </si>
  <si>
    <t>Land in Hector</t>
  </si>
  <si>
    <t>Land in Acre</t>
  </si>
  <si>
    <t>Land in Guntha</t>
  </si>
  <si>
    <t>Land in Sq. Yard</t>
  </si>
  <si>
    <t>Land in Sq. Ft.</t>
  </si>
  <si>
    <t>Land in Sq. M.</t>
  </si>
  <si>
    <t>Construction Area</t>
  </si>
  <si>
    <t>Cost of Construction</t>
  </si>
  <si>
    <t>Construction value</t>
  </si>
  <si>
    <t>Land Value (Including Land development)</t>
  </si>
  <si>
    <t>Land Rate (Including Development) per Sq. M.</t>
  </si>
  <si>
    <t>Land Rate (Including Development) per Sq. Yard.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</si>
</sst>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8" fillId="0" borderId="0" xfId="0" applyNumberFormat="1" applyFont="1"/>
    <xf numFmtId="0" fontId="9" fillId="0" borderId="4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2" fontId="3" fillId="0" borderId="0" xfId="0" applyNumberFormat="1" applyFont="1"/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12" fillId="0" borderId="0" xfId="0" applyNumberFormat="1" applyFont="1"/>
    <xf numFmtId="4" fontId="3" fillId="0" borderId="5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3" fontId="9" fillId="0" borderId="0" xfId="1" applyFont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vertical="top"/>
    </xf>
    <xf numFmtId="3" fontId="15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3" fontId="0" fillId="0" borderId="0" xfId="0" applyNumberFormat="1"/>
    <xf numFmtId="43" fontId="0" fillId="0" borderId="0" xfId="1" applyFont="1"/>
    <xf numFmtId="43" fontId="15" fillId="0" borderId="0" xfId="1" applyFont="1"/>
    <xf numFmtId="43" fontId="15" fillId="0" borderId="0" xfId="1" applyFont="1" applyAlignment="1">
      <alignment wrapText="1"/>
    </xf>
    <xf numFmtId="0" fontId="8" fillId="0" borderId="1" xfId="0" applyFont="1" applyBorder="1" applyAlignment="1">
      <alignment horizontal="left" vertical="top" wrapText="1"/>
    </xf>
    <xf numFmtId="43" fontId="0" fillId="2" borderId="0" xfId="1" applyFont="1" applyFill="1"/>
    <xf numFmtId="43" fontId="15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210770</xdr:colOff>
      <xdr:row>46</xdr:row>
      <xdr:rowOff>20276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E84ED-6554-4C4B-AA9B-C80A7C09C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45170" cy="8783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125033</xdr:colOff>
      <xdr:row>45</xdr:row>
      <xdr:rowOff>134565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9323B1-C716-4A24-8B28-4493FC72E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59433" cy="87070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48823</xdr:colOff>
      <xdr:row>44</xdr:row>
      <xdr:rowOff>163118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AFAB91-9C9B-41A3-93F5-AAA99CD27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83223" cy="8545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21" sqref="L21"/>
    </sheetView>
  </sheetViews>
  <sheetFormatPr defaultRowHeight="16.5" x14ac:dyDescent="0.3"/>
  <cols>
    <col min="1" max="1" width="9.140625" style="1"/>
    <col min="2" max="2" width="15.28515625" style="2" customWidth="1"/>
    <col min="3" max="3" width="15.28515625" style="1" bestFit="1" customWidth="1"/>
    <col min="4" max="4" width="13.85546875" style="1" bestFit="1" customWidth="1"/>
    <col min="5" max="5" width="17.5703125" style="1" bestFit="1" customWidth="1"/>
    <col min="6" max="7" width="13.85546875" style="8" bestFit="1" customWidth="1"/>
    <col min="8" max="8" width="15.28515625" style="8" bestFit="1" customWidth="1"/>
    <col min="9" max="9" width="13.85546875" style="1" bestFit="1" customWidth="1"/>
    <col min="10" max="10" width="13.140625" style="8" customWidth="1"/>
    <col min="11" max="11" width="14.140625" style="1" customWidth="1"/>
    <col min="12" max="12" width="14.85546875" style="8" customWidth="1"/>
    <col min="13" max="13" width="14.85546875" style="8" bestFit="1" customWidth="1"/>
    <col min="14" max="14" width="13.28515625" style="8" bestFit="1" customWidth="1"/>
    <col min="15" max="16384" width="9.140625" style="1"/>
  </cols>
  <sheetData>
    <row r="1" spans="1:14" x14ac:dyDescent="0.3">
      <c r="B1" s="15" t="s">
        <v>17</v>
      </c>
    </row>
    <row r="2" spans="1:14" x14ac:dyDescent="0.3">
      <c r="B2" s="25" t="s">
        <v>15</v>
      </c>
      <c r="C2" s="1">
        <v>759.5</v>
      </c>
      <c r="E2" s="4"/>
      <c r="F2" s="4"/>
      <c r="G2" s="27"/>
      <c r="H2" s="1">
        <f>18100/10.764</f>
        <v>1681.5310293571165</v>
      </c>
    </row>
    <row r="3" spans="1:14" x14ac:dyDescent="0.3">
      <c r="B3" s="26" t="s">
        <v>10</v>
      </c>
      <c r="C3" s="30">
        <v>120000</v>
      </c>
      <c r="D3" s="17"/>
      <c r="E3" s="29"/>
      <c r="F3" s="29"/>
      <c r="G3" s="17"/>
      <c r="H3" s="1"/>
    </row>
    <row r="4" spans="1:14" x14ac:dyDescent="0.3">
      <c r="B4" s="46" t="s">
        <v>23</v>
      </c>
      <c r="C4" s="21">
        <f>ROUND((C2*C3),0)</f>
        <v>91140000</v>
      </c>
      <c r="F4" s="24"/>
      <c r="G4" s="24"/>
    </row>
    <row r="5" spans="1:14" x14ac:dyDescent="0.3">
      <c r="B5" s="15" t="s">
        <v>18</v>
      </c>
    </row>
    <row r="6" spans="1:14" s="3" customFormat="1" ht="60.75" thickBot="1" x14ac:dyDescent="0.25">
      <c r="B6" s="10" t="s">
        <v>0</v>
      </c>
      <c r="C6" s="4" t="s">
        <v>3</v>
      </c>
      <c r="D6" s="4" t="s">
        <v>1</v>
      </c>
      <c r="E6" s="4" t="s">
        <v>4</v>
      </c>
      <c r="F6" s="4" t="s">
        <v>5</v>
      </c>
      <c r="G6" s="5" t="s">
        <v>9</v>
      </c>
      <c r="H6" s="6" t="s">
        <v>2</v>
      </c>
      <c r="I6" s="9" t="s">
        <v>6</v>
      </c>
      <c r="J6" s="9" t="s">
        <v>7</v>
      </c>
      <c r="K6" s="6" t="s">
        <v>21</v>
      </c>
      <c r="L6" s="6" t="s">
        <v>22</v>
      </c>
      <c r="M6" s="6" t="s">
        <v>8</v>
      </c>
    </row>
    <row r="7" spans="1:14" s="3" customFormat="1" ht="17.25" thickBot="1" x14ac:dyDescent="0.25">
      <c r="A7" s="3">
        <v>1</v>
      </c>
      <c r="B7" s="51" t="s">
        <v>26</v>
      </c>
      <c r="C7" s="52">
        <v>124.62</v>
      </c>
      <c r="D7" s="53">
        <v>2015</v>
      </c>
      <c r="E7" s="32">
        <v>2021</v>
      </c>
      <c r="F7" s="32">
        <v>60</v>
      </c>
      <c r="G7" s="54">
        <v>22000</v>
      </c>
      <c r="H7" s="7">
        <f t="shared" ref="H7:H10" si="0">E7-D7</f>
        <v>6</v>
      </c>
      <c r="I7" s="56">
        <f t="shared" ref="I7" si="1">90*H7/F7</f>
        <v>9</v>
      </c>
      <c r="J7" s="17">
        <f t="shared" ref="J7" si="2">G7/100*I7</f>
        <v>1980</v>
      </c>
      <c r="K7" s="17">
        <f t="shared" ref="K7" si="3">ROUND((G7-J7),0)</f>
        <v>20020</v>
      </c>
      <c r="L7" s="17">
        <f t="shared" ref="L7" si="4">ROUND((K7*C7),0)</f>
        <v>2494892</v>
      </c>
      <c r="M7" s="17">
        <f t="shared" ref="M7" si="5">ROUND((C7*G7),0)</f>
        <v>2741640</v>
      </c>
    </row>
    <row r="8" spans="1:14" s="3" customFormat="1" ht="17.25" thickBot="1" x14ac:dyDescent="0.25">
      <c r="B8" s="51" t="s">
        <v>27</v>
      </c>
      <c r="C8" s="52">
        <v>176.64</v>
      </c>
      <c r="D8" s="53">
        <v>2015</v>
      </c>
      <c r="E8" s="32">
        <v>2021</v>
      </c>
      <c r="F8" s="32">
        <v>60</v>
      </c>
      <c r="G8" s="54">
        <v>18000</v>
      </c>
      <c r="H8" s="7">
        <f t="shared" si="0"/>
        <v>6</v>
      </c>
      <c r="I8" s="7">
        <f t="shared" ref="I8:I10" si="6">90*H8/F8</f>
        <v>9</v>
      </c>
      <c r="J8" s="17">
        <f t="shared" ref="J8:J10" si="7">G8/100*I8</f>
        <v>1620</v>
      </c>
      <c r="K8" s="17">
        <f t="shared" ref="K8:K10" si="8">ROUND((G8-J8),0)</f>
        <v>16380</v>
      </c>
      <c r="L8" s="17">
        <f t="shared" ref="L8:L10" si="9">ROUND((K8*C8),0)</f>
        <v>2893363</v>
      </c>
      <c r="M8" s="17">
        <f t="shared" ref="M8:M10" si="10">ROUND((C8*G8),0)</f>
        <v>3179520</v>
      </c>
    </row>
    <row r="9" spans="1:14" s="3" customFormat="1" ht="17.25" thickBot="1" x14ac:dyDescent="0.25">
      <c r="A9" s="3">
        <v>2</v>
      </c>
      <c r="B9" s="51" t="s">
        <v>25</v>
      </c>
      <c r="C9" s="52">
        <v>124.62</v>
      </c>
      <c r="D9" s="53">
        <v>2015</v>
      </c>
      <c r="E9" s="32">
        <v>2021</v>
      </c>
      <c r="F9" s="32">
        <v>60</v>
      </c>
      <c r="G9" s="54">
        <v>11000</v>
      </c>
      <c r="H9" s="7">
        <f t="shared" si="0"/>
        <v>6</v>
      </c>
      <c r="I9" s="7">
        <f t="shared" si="6"/>
        <v>9</v>
      </c>
      <c r="J9" s="17">
        <f t="shared" si="7"/>
        <v>990</v>
      </c>
      <c r="K9" s="17">
        <f t="shared" si="8"/>
        <v>10010</v>
      </c>
      <c r="L9" s="17">
        <f t="shared" si="9"/>
        <v>1247446</v>
      </c>
      <c r="M9" s="17">
        <f t="shared" si="10"/>
        <v>1370820</v>
      </c>
    </row>
    <row r="10" spans="1:14" s="3" customFormat="1" ht="17.25" thickBot="1" x14ac:dyDescent="0.25">
      <c r="B10" s="51" t="s">
        <v>28</v>
      </c>
      <c r="C10" s="52">
        <v>255.84</v>
      </c>
      <c r="D10" s="53">
        <v>2015</v>
      </c>
      <c r="E10" s="32">
        <v>2021</v>
      </c>
      <c r="F10" s="32">
        <v>60</v>
      </c>
      <c r="G10" s="54">
        <v>14000</v>
      </c>
      <c r="H10" s="7">
        <f t="shared" si="0"/>
        <v>6</v>
      </c>
      <c r="I10" s="7">
        <f t="shared" si="6"/>
        <v>9</v>
      </c>
      <c r="J10" s="17">
        <f t="shared" si="7"/>
        <v>1260</v>
      </c>
      <c r="K10" s="17">
        <f t="shared" si="8"/>
        <v>12740</v>
      </c>
      <c r="L10" s="17">
        <f t="shared" si="9"/>
        <v>3259402</v>
      </c>
      <c r="M10" s="17">
        <f t="shared" si="10"/>
        <v>3581760</v>
      </c>
    </row>
    <row r="11" spans="1:14" s="3" customFormat="1" x14ac:dyDescent="0.2">
      <c r="B11" s="51"/>
      <c r="C11" s="52"/>
      <c r="D11" s="53"/>
      <c r="E11" s="32"/>
      <c r="F11" s="32"/>
      <c r="G11" s="55"/>
      <c r="H11" s="7"/>
      <c r="I11" s="7"/>
      <c r="J11" s="17"/>
      <c r="K11" s="17"/>
      <c r="L11" s="17"/>
      <c r="M11" s="17"/>
    </row>
    <row r="12" spans="1:14" x14ac:dyDescent="0.3">
      <c r="B12" s="47" t="s">
        <v>24</v>
      </c>
      <c r="C12" s="48"/>
      <c r="D12" s="49"/>
      <c r="E12" s="49"/>
      <c r="F12" s="49"/>
      <c r="G12" s="50"/>
      <c r="H12" s="14"/>
      <c r="I12" s="14"/>
      <c r="J12" s="18"/>
      <c r="K12" s="18"/>
      <c r="L12" s="18">
        <f>SUM(L7:L11)</f>
        <v>9895103</v>
      </c>
      <c r="M12" s="18">
        <f>SUM(M7:M11)</f>
        <v>10873740</v>
      </c>
    </row>
    <row r="13" spans="1:14" x14ac:dyDescent="0.3">
      <c r="B13" s="12"/>
      <c r="C13" s="13"/>
      <c r="D13" s="13"/>
      <c r="E13" s="13"/>
      <c r="F13" s="14"/>
      <c r="G13" s="14"/>
      <c r="H13" s="14"/>
      <c r="I13" s="13"/>
      <c r="J13" s="18"/>
      <c r="K13" s="19"/>
      <c r="L13" s="33"/>
      <c r="M13" s="33"/>
      <c r="N13" s="14"/>
    </row>
    <row r="14" spans="1:14" ht="22.5" customHeight="1" x14ac:dyDescent="0.3">
      <c r="B14" s="64" t="s">
        <v>19</v>
      </c>
      <c r="C14" s="64"/>
      <c r="D14" s="13"/>
      <c r="E14" s="13"/>
      <c r="F14" s="14"/>
      <c r="G14" s="14"/>
      <c r="H14" s="14"/>
      <c r="I14" s="13"/>
      <c r="J14" s="14"/>
      <c r="K14" s="13"/>
      <c r="L14" s="14"/>
      <c r="M14" s="14"/>
      <c r="N14" s="14"/>
    </row>
    <row r="15" spans="1:14" x14ac:dyDescent="0.3">
      <c r="B15" s="25" t="s">
        <v>15</v>
      </c>
      <c r="C15" s="28">
        <v>1570</v>
      </c>
      <c r="E15" s="36"/>
      <c r="F15" s="36"/>
      <c r="G15" s="37"/>
      <c r="H15" s="16"/>
      <c r="K15" s="23"/>
    </row>
    <row r="16" spans="1:14" x14ac:dyDescent="0.3">
      <c r="B16" s="26" t="s">
        <v>10</v>
      </c>
      <c r="C16" s="30">
        <v>0</v>
      </c>
      <c r="D16" s="43"/>
      <c r="E16" s="34"/>
      <c r="F16" s="34"/>
      <c r="G16" s="18"/>
      <c r="H16" s="16"/>
      <c r="K16" s="22" t="e">
        <f>#REF!+C3</f>
        <v>#REF!</v>
      </c>
      <c r="L16" s="8" t="e">
        <f>K16*10.764</f>
        <v>#REF!</v>
      </c>
    </row>
    <row r="17" spans="2:11" x14ac:dyDescent="0.3">
      <c r="B17" s="26" t="s">
        <v>11</v>
      </c>
      <c r="C17" s="44">
        <f>ROUND((C15*C16),0)</f>
        <v>0</v>
      </c>
      <c r="D17" s="11"/>
      <c r="E17" s="11"/>
      <c r="F17" s="23"/>
      <c r="H17" s="16"/>
      <c r="K17" s="23"/>
    </row>
    <row r="18" spans="2:11" x14ac:dyDescent="0.3">
      <c r="C18" s="11"/>
      <c r="D18" s="11"/>
      <c r="E18" s="11"/>
      <c r="F18" s="23"/>
      <c r="H18" s="16">
        <v>45350908</v>
      </c>
      <c r="I18" s="1">
        <f>H18*120%</f>
        <v>54421089.600000001</v>
      </c>
      <c r="K18" s="23"/>
    </row>
    <row r="19" spans="2:11" x14ac:dyDescent="0.3">
      <c r="B19" s="2" t="s">
        <v>17</v>
      </c>
      <c r="C19" s="21">
        <f>C4</f>
        <v>91140000</v>
      </c>
      <c r="D19" s="21"/>
      <c r="E19" s="21"/>
      <c r="F19" s="21"/>
      <c r="G19" s="21"/>
      <c r="H19" s="22"/>
      <c r="K19" s="20"/>
    </row>
    <row r="20" spans="2:11" x14ac:dyDescent="0.3">
      <c r="B20" s="2" t="s">
        <v>18</v>
      </c>
      <c r="C20" s="21">
        <f>L12</f>
        <v>9895103</v>
      </c>
      <c r="D20" s="21"/>
      <c r="E20" s="21"/>
      <c r="F20" s="21"/>
      <c r="G20" s="21"/>
      <c r="H20" s="22"/>
      <c r="K20" s="22"/>
    </row>
    <row r="21" spans="2:11" ht="33" x14ac:dyDescent="0.3">
      <c r="B21" s="2" t="s">
        <v>16</v>
      </c>
      <c r="C21" s="21">
        <f>C17</f>
        <v>0</v>
      </c>
      <c r="D21" s="21"/>
      <c r="E21" s="21"/>
      <c r="F21" s="21"/>
      <c r="G21" s="21"/>
      <c r="H21" s="22"/>
      <c r="K21" s="22"/>
    </row>
    <row r="22" spans="2:11" x14ac:dyDescent="0.3">
      <c r="B22" s="15" t="s">
        <v>12</v>
      </c>
      <c r="C22" s="31">
        <f>C19+C20+C21</f>
        <v>101035103</v>
      </c>
      <c r="D22" s="39"/>
      <c r="E22" s="39"/>
      <c r="F22" s="40"/>
    </row>
    <row r="23" spans="2:11" ht="33" x14ac:dyDescent="0.3">
      <c r="B23" s="15" t="s">
        <v>13</v>
      </c>
      <c r="C23" s="31">
        <f>ROUND((C22*0.9),0)</f>
        <v>90931593</v>
      </c>
      <c r="D23" s="45"/>
      <c r="E23" s="39"/>
      <c r="F23" s="40"/>
      <c r="H23" s="38"/>
    </row>
    <row r="24" spans="2:11" hidden="1" x14ac:dyDescent="0.3">
      <c r="B24" s="35" t="s">
        <v>11</v>
      </c>
      <c r="C24" s="20">
        <f>C22*0.8</f>
        <v>80828082.400000006</v>
      </c>
      <c r="D24" s="45"/>
      <c r="E24" s="39"/>
      <c r="F24" s="40"/>
    </row>
    <row r="25" spans="2:11" hidden="1" x14ac:dyDescent="0.3">
      <c r="B25" s="41"/>
      <c r="C25" s="21">
        <f>ROUNDUP(C24,0)</f>
        <v>80828083</v>
      </c>
      <c r="D25" s="45"/>
      <c r="E25" s="39"/>
      <c r="F25" s="40"/>
    </row>
    <row r="26" spans="2:11" hidden="1" x14ac:dyDescent="0.3">
      <c r="B26" s="41"/>
      <c r="C26" s="21">
        <f>C25-C24</f>
        <v>0.59999999403953552</v>
      </c>
      <c r="D26" s="45"/>
      <c r="E26" s="39"/>
      <c r="F26" s="40"/>
    </row>
    <row r="27" spans="2:11" x14ac:dyDescent="0.3">
      <c r="B27" s="15" t="s">
        <v>14</v>
      </c>
      <c r="C27" s="42">
        <f>ROUND((C22*0.8),0)</f>
        <v>80828082</v>
      </c>
      <c r="D27" s="45"/>
      <c r="E27" s="39"/>
      <c r="F27" s="40"/>
      <c r="H27" s="38"/>
    </row>
    <row r="28" spans="2:11" hidden="1" x14ac:dyDescent="0.3">
      <c r="B28" s="8" t="s">
        <v>11</v>
      </c>
      <c r="C28" s="22">
        <f>M13</f>
        <v>0</v>
      </c>
      <c r="D28" s="45"/>
      <c r="E28" s="39"/>
      <c r="F28" s="40"/>
    </row>
    <row r="29" spans="2:11" hidden="1" x14ac:dyDescent="0.3">
      <c r="B29" s="35"/>
      <c r="C29" s="21">
        <f>ROUNDUP(C28,0)</f>
        <v>0</v>
      </c>
      <c r="D29" s="45"/>
    </row>
    <row r="30" spans="2:11" hidden="1" x14ac:dyDescent="0.3">
      <c r="B30" s="35"/>
      <c r="C30" s="21">
        <f>C29-C28</f>
        <v>0</v>
      </c>
      <c r="D30" s="45"/>
    </row>
    <row r="31" spans="2:11" x14ac:dyDescent="0.3">
      <c r="B31" s="15" t="s">
        <v>20</v>
      </c>
      <c r="C31" s="31">
        <f>M12</f>
        <v>10873740</v>
      </c>
      <c r="D31" s="45"/>
    </row>
  </sheetData>
  <mergeCells count="1">
    <mergeCell ref="B14:C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1C10-A958-4EE6-A3F0-2BFB7BE546C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E42F-419A-4A7D-8D60-F08C7FF8C97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5DE2-3F97-4915-B2FB-60FC8CF34B8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C3D0-1132-4978-B538-280DDD3DECF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DB8B-F60D-4019-BB06-C8CFACE5DAB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C012-9C02-4FD2-9168-917474202A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FED0C-3712-4DF3-8A31-572D15ED33A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679C8-D403-469C-B5A4-BE740F693E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5745-6BE4-4958-857D-8ACD58B45D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F35F-17E5-42D4-9B1D-A78660BF8D4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1"/>
  <sheetViews>
    <sheetView tabSelected="1" topLeftCell="H1" workbookViewId="0">
      <selection activeCell="S2" activeCellId="1" sqref="S4:AB4 S2:AB2"/>
    </sheetView>
  </sheetViews>
  <sheetFormatPr defaultRowHeight="15" x14ac:dyDescent="0.25"/>
  <cols>
    <col min="1" max="1" width="6.85546875" style="60" bestFit="1" customWidth="1"/>
    <col min="2" max="2" width="5.140625" style="60" bestFit="1" customWidth="1"/>
    <col min="3" max="3" width="10" style="60" bestFit="1" customWidth="1"/>
    <col min="4" max="4" width="15.28515625" style="60" bestFit="1" customWidth="1"/>
    <col min="5" max="5" width="11.5703125" style="60" bestFit="1" customWidth="1"/>
    <col min="6" max="6" width="10.85546875" style="60" bestFit="1" customWidth="1"/>
    <col min="7" max="8" width="9.42578125" style="60" bestFit="1" customWidth="1"/>
    <col min="9" max="9" width="12.28515625" style="60" bestFit="1" customWidth="1"/>
    <col min="10" max="10" width="15.28515625" style="60" bestFit="1" customWidth="1"/>
    <col min="11" max="11" width="11.5703125" style="60" bestFit="1" customWidth="1"/>
    <col min="12" max="12" width="11.28515625" style="60" bestFit="1" customWidth="1"/>
    <col min="13" max="13" width="6.85546875" style="60" hidden="1" customWidth="1"/>
    <col min="14" max="14" width="5.140625" style="60" hidden="1" customWidth="1"/>
    <col min="15" max="15" width="7.28515625" style="60" bestFit="1" customWidth="1"/>
    <col min="16" max="16" width="11.7109375" style="60" customWidth="1"/>
    <col min="17" max="17" width="7.42578125" style="60" bestFit="1" customWidth="1"/>
    <col min="18" max="18" width="8" style="60" bestFit="1" customWidth="1"/>
    <col min="19" max="20" width="10.42578125" style="60" bestFit="1" customWidth="1"/>
    <col min="21" max="21" width="15.28515625" style="60" bestFit="1" customWidth="1"/>
    <col min="22" max="22" width="11.5703125" style="60" bestFit="1" customWidth="1"/>
    <col min="23" max="24" width="12.28515625" style="60" bestFit="1" customWidth="1"/>
    <col min="25" max="25" width="17.85546875" style="60" bestFit="1" customWidth="1"/>
    <col min="26" max="26" width="15.28515625" style="60" bestFit="1" customWidth="1"/>
    <col min="27" max="27" width="11.5703125" style="60" bestFit="1" customWidth="1"/>
    <col min="28" max="28" width="8.85546875" style="60" bestFit="1" customWidth="1"/>
    <col min="29" max="29" width="19.85546875" style="60" bestFit="1" customWidth="1"/>
    <col min="30" max="16384" width="9.140625" style="60"/>
  </cols>
  <sheetData>
    <row r="1" spans="1:28" s="58" customFormat="1" ht="120" x14ac:dyDescent="0.25">
      <c r="A1" s="57" t="s">
        <v>29</v>
      </c>
      <c r="B1" s="57" t="str">
        <f>N1</f>
        <v>Date</v>
      </c>
      <c r="C1" s="57" t="s">
        <v>30</v>
      </c>
      <c r="D1" s="57" t="s">
        <v>11</v>
      </c>
      <c r="E1" s="57" t="s">
        <v>31</v>
      </c>
      <c r="F1" s="57" t="s">
        <v>32</v>
      </c>
      <c r="G1" s="57" t="str">
        <f t="shared" ref="G1:L16" si="0">W1</f>
        <v>Construction Area</v>
      </c>
      <c r="H1" s="57" t="str">
        <f t="shared" si="0"/>
        <v>Cost of Construction</v>
      </c>
      <c r="I1" s="57" t="str">
        <f t="shared" si="0"/>
        <v>Construction value</v>
      </c>
      <c r="J1" s="57" t="str">
        <f t="shared" si="0"/>
        <v>Land Value (Including Land development)</v>
      </c>
      <c r="K1" s="57" t="str">
        <f t="shared" si="0"/>
        <v>Land Rate (Including Development) per Sq. M.</v>
      </c>
      <c r="L1" s="57" t="str">
        <f t="shared" si="0"/>
        <v>Land Rate (Including Development) per Sq. Yard.</v>
      </c>
      <c r="M1" s="58" t="s">
        <v>33</v>
      </c>
      <c r="N1" s="58" t="s">
        <v>34</v>
      </c>
      <c r="O1" s="58" t="s">
        <v>35</v>
      </c>
      <c r="P1" s="58" t="s">
        <v>36</v>
      </c>
      <c r="Q1" s="58" t="s">
        <v>37</v>
      </c>
      <c r="R1" s="58" t="s">
        <v>38</v>
      </c>
      <c r="S1" s="58" t="s">
        <v>39</v>
      </c>
      <c r="T1" s="58" t="s">
        <v>40</v>
      </c>
      <c r="U1" s="58" t="s">
        <v>11</v>
      </c>
      <c r="V1" s="58" t="s">
        <v>10</v>
      </c>
      <c r="W1" s="59" t="s">
        <v>41</v>
      </c>
      <c r="X1" s="59" t="s">
        <v>42</v>
      </c>
      <c r="Y1" s="58" t="s">
        <v>43</v>
      </c>
      <c r="Z1" s="58" t="s">
        <v>44</v>
      </c>
      <c r="AA1" s="58" t="s">
        <v>45</v>
      </c>
      <c r="AB1" s="58" t="s">
        <v>46</v>
      </c>
    </row>
    <row r="2" spans="1:28" s="61" customFormat="1" x14ac:dyDescent="0.25">
      <c r="A2" s="62">
        <v>1</v>
      </c>
      <c r="B2" s="63">
        <f t="shared" ref="B2:B16" si="1">N2</f>
        <v>0</v>
      </c>
      <c r="C2" s="62">
        <f t="shared" ref="C2:C16" si="2">T2</f>
        <v>139.35340022296546</v>
      </c>
      <c r="D2" s="62">
        <f t="shared" ref="D2:D16" si="3">U2</f>
        <v>4200000</v>
      </c>
      <c r="E2" s="62">
        <f t="shared" ref="E2:E16" si="4">V2</f>
        <v>30139</v>
      </c>
      <c r="F2" s="62">
        <f t="shared" ref="F2:F16" si="5">ROUND((E2/10.764),0)</f>
        <v>2800</v>
      </c>
      <c r="G2" s="63">
        <f t="shared" si="0"/>
        <v>0</v>
      </c>
      <c r="H2" s="63">
        <f t="shared" si="0"/>
        <v>0</v>
      </c>
      <c r="I2" s="63">
        <f t="shared" si="0"/>
        <v>0</v>
      </c>
      <c r="J2" s="63">
        <f t="shared" si="0"/>
        <v>4200000</v>
      </c>
      <c r="K2" s="63">
        <f t="shared" si="0"/>
        <v>30139.199999999997</v>
      </c>
      <c r="L2" s="63" t="e">
        <f t="shared" si="0"/>
        <v>#DIV/0!</v>
      </c>
      <c r="O2" s="61">
        <v>0</v>
      </c>
      <c r="P2" s="61">
        <f t="shared" ref="P2:P16" si="6">O2*2.47107605477881</f>
        <v>0</v>
      </c>
      <c r="Q2" s="61">
        <f t="shared" ref="Q2:Q16" si="7">P2*40.0001976870614</f>
        <v>0</v>
      </c>
      <c r="R2" s="61">
        <f t="shared" ref="R2:R16" si="8">Q2*121.0167464</f>
        <v>0</v>
      </c>
      <c r="S2" s="65">
        <v>1500</v>
      </c>
      <c r="T2" s="65">
        <f t="shared" ref="T2:T16" si="9">S2/10.764</f>
        <v>139.35340022296546</v>
      </c>
      <c r="U2" s="65">
        <v>4200000</v>
      </c>
      <c r="V2" s="65">
        <f t="shared" ref="V2:V16" si="10">ROUND((U2/T2),0)</f>
        <v>30139</v>
      </c>
      <c r="W2" s="66">
        <v>0</v>
      </c>
      <c r="X2" s="65">
        <v>0</v>
      </c>
      <c r="Y2" s="65">
        <f t="shared" ref="Y2:Y16" si="11">W2*X2</f>
        <v>0</v>
      </c>
      <c r="Z2" s="65">
        <f t="shared" ref="Z2:Z16" si="12">U2-Y2</f>
        <v>4200000</v>
      </c>
      <c r="AA2" s="65">
        <f t="shared" ref="AA2:AA16" si="13">Z2/T2</f>
        <v>30139.199999999997</v>
      </c>
      <c r="AB2" s="65" t="e">
        <f t="shared" ref="AB2:AB16" si="14">Z2/R2</f>
        <v>#DIV/0!</v>
      </c>
    </row>
    <row r="3" spans="1:28" s="61" customFormat="1" x14ac:dyDescent="0.25">
      <c r="A3" s="62">
        <v>2</v>
      </c>
      <c r="B3" s="63">
        <f t="shared" si="1"/>
        <v>0</v>
      </c>
      <c r="C3" s="62">
        <f t="shared" si="2"/>
        <v>151.61649944258642</v>
      </c>
      <c r="D3" s="62">
        <f t="shared" si="3"/>
        <v>6300000</v>
      </c>
      <c r="E3" s="62">
        <f t="shared" si="4"/>
        <v>41552</v>
      </c>
      <c r="F3" s="62">
        <f t="shared" si="5"/>
        <v>3860</v>
      </c>
      <c r="G3" s="63">
        <f t="shared" si="0"/>
        <v>0</v>
      </c>
      <c r="H3" s="63">
        <f t="shared" si="0"/>
        <v>0</v>
      </c>
      <c r="I3" s="63">
        <f t="shared" si="0"/>
        <v>0</v>
      </c>
      <c r="J3" s="63">
        <f t="shared" si="0"/>
        <v>6300000</v>
      </c>
      <c r="K3" s="63">
        <f t="shared" si="0"/>
        <v>41552.205882352937</v>
      </c>
      <c r="L3" s="63" t="e">
        <f t="shared" si="0"/>
        <v>#DIV/0!</v>
      </c>
      <c r="O3" s="61">
        <v>0</v>
      </c>
      <c r="P3" s="61">
        <f t="shared" si="6"/>
        <v>0</v>
      </c>
      <c r="Q3" s="61">
        <f t="shared" si="7"/>
        <v>0</v>
      </c>
      <c r="R3" s="61">
        <f t="shared" si="8"/>
        <v>0</v>
      </c>
      <c r="S3" s="61">
        <v>1632</v>
      </c>
      <c r="T3" s="61">
        <f t="shared" si="9"/>
        <v>151.61649944258642</v>
      </c>
      <c r="U3" s="61">
        <v>6300000</v>
      </c>
      <c r="V3" s="61">
        <f t="shared" si="10"/>
        <v>41552</v>
      </c>
      <c r="W3" s="62">
        <v>0</v>
      </c>
      <c r="X3" s="61">
        <v>0</v>
      </c>
      <c r="Y3" s="61">
        <f t="shared" si="11"/>
        <v>0</v>
      </c>
      <c r="Z3" s="61">
        <f t="shared" si="12"/>
        <v>6300000</v>
      </c>
      <c r="AA3" s="61">
        <f t="shared" si="13"/>
        <v>41552.205882352937</v>
      </c>
      <c r="AB3" s="61" t="e">
        <f t="shared" si="14"/>
        <v>#DIV/0!</v>
      </c>
    </row>
    <row r="4" spans="1:28" s="61" customFormat="1" x14ac:dyDescent="0.25">
      <c r="A4" s="62">
        <v>3</v>
      </c>
      <c r="B4" s="63">
        <f t="shared" si="1"/>
        <v>0</v>
      </c>
      <c r="C4" s="62">
        <f t="shared" si="2"/>
        <v>565.77480490523976</v>
      </c>
      <c r="D4" s="62">
        <f t="shared" si="3"/>
        <v>14000000</v>
      </c>
      <c r="E4" s="62">
        <f t="shared" si="4"/>
        <v>24745</v>
      </c>
      <c r="F4" s="62">
        <f t="shared" si="5"/>
        <v>2299</v>
      </c>
      <c r="G4" s="63">
        <f t="shared" si="0"/>
        <v>0</v>
      </c>
      <c r="H4" s="63">
        <f t="shared" si="0"/>
        <v>0</v>
      </c>
      <c r="I4" s="63">
        <f t="shared" si="0"/>
        <v>0</v>
      </c>
      <c r="J4" s="63">
        <f t="shared" si="0"/>
        <v>14000000</v>
      </c>
      <c r="K4" s="63">
        <f t="shared" si="0"/>
        <v>24744.827586206895</v>
      </c>
      <c r="L4" s="63" t="e">
        <f t="shared" si="0"/>
        <v>#DIV/0!</v>
      </c>
      <c r="O4" s="61">
        <v>0</v>
      </c>
      <c r="P4" s="61">
        <f t="shared" si="6"/>
        <v>0</v>
      </c>
      <c r="Q4" s="61">
        <f t="shared" si="7"/>
        <v>0</v>
      </c>
      <c r="R4" s="61">
        <f t="shared" si="8"/>
        <v>0</v>
      </c>
      <c r="S4" s="65">
        <v>6090</v>
      </c>
      <c r="T4" s="65">
        <f t="shared" si="9"/>
        <v>565.77480490523976</v>
      </c>
      <c r="U4" s="65">
        <v>14000000</v>
      </c>
      <c r="V4" s="65">
        <f t="shared" si="10"/>
        <v>24745</v>
      </c>
      <c r="W4" s="66">
        <v>0</v>
      </c>
      <c r="X4" s="65">
        <v>0</v>
      </c>
      <c r="Y4" s="65">
        <f t="shared" si="11"/>
        <v>0</v>
      </c>
      <c r="Z4" s="65">
        <f t="shared" si="12"/>
        <v>14000000</v>
      </c>
      <c r="AA4" s="65">
        <f t="shared" si="13"/>
        <v>24744.827586206895</v>
      </c>
      <c r="AB4" s="65" t="e">
        <f t="shared" si="14"/>
        <v>#DIV/0!</v>
      </c>
    </row>
    <row r="5" spans="1:28" s="61" customFormat="1" x14ac:dyDescent="0.25">
      <c r="A5" s="62">
        <v>4</v>
      </c>
      <c r="B5" s="63">
        <f t="shared" si="1"/>
        <v>0</v>
      </c>
      <c r="C5" s="62">
        <f t="shared" si="2"/>
        <v>0</v>
      </c>
      <c r="D5" s="62">
        <f t="shared" si="3"/>
        <v>0</v>
      </c>
      <c r="E5" s="62" t="e">
        <f t="shared" si="4"/>
        <v>#DIV/0!</v>
      </c>
      <c r="F5" s="62" t="e">
        <f t="shared" si="5"/>
        <v>#DIV/0!</v>
      </c>
      <c r="G5" s="63">
        <f t="shared" si="0"/>
        <v>0</v>
      </c>
      <c r="H5" s="63">
        <f t="shared" si="0"/>
        <v>0</v>
      </c>
      <c r="I5" s="63">
        <f t="shared" si="0"/>
        <v>0</v>
      </c>
      <c r="J5" s="63">
        <f t="shared" si="0"/>
        <v>0</v>
      </c>
      <c r="K5" s="63" t="e">
        <f t="shared" si="0"/>
        <v>#DIV/0!</v>
      </c>
      <c r="L5" s="63" t="e">
        <f t="shared" si="0"/>
        <v>#DIV/0!</v>
      </c>
      <c r="O5" s="61">
        <v>0</v>
      </c>
      <c r="P5" s="61">
        <f t="shared" si="6"/>
        <v>0</v>
      </c>
      <c r="Q5" s="61">
        <f t="shared" si="7"/>
        <v>0</v>
      </c>
      <c r="R5" s="61">
        <f t="shared" si="8"/>
        <v>0</v>
      </c>
      <c r="S5" s="61">
        <f t="shared" ref="S2:S16" si="15">R5*8.99870078651798</f>
        <v>0</v>
      </c>
      <c r="T5" s="61">
        <f t="shared" si="9"/>
        <v>0</v>
      </c>
      <c r="U5" s="61">
        <v>0</v>
      </c>
      <c r="V5" s="61" t="e">
        <f t="shared" si="10"/>
        <v>#DIV/0!</v>
      </c>
      <c r="W5" s="62">
        <v>0</v>
      </c>
      <c r="X5" s="61">
        <v>0</v>
      </c>
      <c r="Y5" s="61">
        <f t="shared" si="11"/>
        <v>0</v>
      </c>
      <c r="Z5" s="61">
        <f t="shared" si="12"/>
        <v>0</v>
      </c>
      <c r="AA5" s="61" t="e">
        <f t="shared" si="13"/>
        <v>#DIV/0!</v>
      </c>
      <c r="AB5" s="61" t="e">
        <f t="shared" si="14"/>
        <v>#DIV/0!</v>
      </c>
    </row>
    <row r="6" spans="1:28" s="61" customFormat="1" x14ac:dyDescent="0.25">
      <c r="A6" s="62">
        <v>5</v>
      </c>
      <c r="B6" s="63">
        <f t="shared" si="1"/>
        <v>0</v>
      </c>
      <c r="C6" s="62">
        <f t="shared" si="2"/>
        <v>0</v>
      </c>
      <c r="D6" s="62">
        <f t="shared" si="3"/>
        <v>0</v>
      </c>
      <c r="E6" s="62" t="e">
        <f t="shared" si="4"/>
        <v>#DIV/0!</v>
      </c>
      <c r="F6" s="62" t="e">
        <f t="shared" si="5"/>
        <v>#DIV/0!</v>
      </c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 t="e">
        <f t="shared" si="0"/>
        <v>#DIV/0!</v>
      </c>
      <c r="L6" s="63" t="e">
        <f t="shared" si="0"/>
        <v>#DIV/0!</v>
      </c>
      <c r="O6" s="61">
        <v>0</v>
      </c>
      <c r="P6" s="61">
        <f t="shared" si="6"/>
        <v>0</v>
      </c>
      <c r="Q6" s="61">
        <f t="shared" si="7"/>
        <v>0</v>
      </c>
      <c r="R6" s="61">
        <f t="shared" si="8"/>
        <v>0</v>
      </c>
      <c r="S6" s="61">
        <f t="shared" si="15"/>
        <v>0</v>
      </c>
      <c r="T6" s="61">
        <f t="shared" si="9"/>
        <v>0</v>
      </c>
      <c r="U6" s="61">
        <v>0</v>
      </c>
      <c r="V6" s="61" t="e">
        <f t="shared" si="10"/>
        <v>#DIV/0!</v>
      </c>
      <c r="W6" s="62">
        <v>0</v>
      </c>
      <c r="X6" s="61">
        <v>0</v>
      </c>
      <c r="Y6" s="61">
        <f t="shared" si="11"/>
        <v>0</v>
      </c>
      <c r="Z6" s="61">
        <f t="shared" si="12"/>
        <v>0</v>
      </c>
      <c r="AA6" s="61" t="e">
        <f t="shared" si="13"/>
        <v>#DIV/0!</v>
      </c>
      <c r="AB6" s="61" t="e">
        <f t="shared" si="14"/>
        <v>#DIV/0!</v>
      </c>
    </row>
    <row r="7" spans="1:28" s="61" customFormat="1" x14ac:dyDescent="0.25">
      <c r="A7" s="62">
        <v>6</v>
      </c>
      <c r="B7" s="63">
        <f t="shared" si="1"/>
        <v>0</v>
      </c>
      <c r="C7" s="62">
        <f t="shared" si="2"/>
        <v>0</v>
      </c>
      <c r="D7" s="62">
        <f t="shared" si="3"/>
        <v>0</v>
      </c>
      <c r="E7" s="62" t="e">
        <f t="shared" si="4"/>
        <v>#DIV/0!</v>
      </c>
      <c r="F7" s="62" t="e">
        <f t="shared" si="5"/>
        <v>#DIV/0!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 t="e">
        <f t="shared" si="0"/>
        <v>#DIV/0!</v>
      </c>
      <c r="L7" s="63" t="e">
        <f t="shared" si="0"/>
        <v>#DIV/0!</v>
      </c>
      <c r="O7" s="61">
        <v>0</v>
      </c>
      <c r="P7" s="61">
        <f t="shared" si="6"/>
        <v>0</v>
      </c>
      <c r="Q7" s="61">
        <f t="shared" si="7"/>
        <v>0</v>
      </c>
      <c r="R7" s="61">
        <f t="shared" si="8"/>
        <v>0</v>
      </c>
      <c r="S7" s="61">
        <f t="shared" si="15"/>
        <v>0</v>
      </c>
      <c r="T7" s="61">
        <f t="shared" si="9"/>
        <v>0</v>
      </c>
      <c r="U7" s="61">
        <v>0</v>
      </c>
      <c r="V7" s="61" t="e">
        <f t="shared" si="10"/>
        <v>#DIV/0!</v>
      </c>
      <c r="W7" s="62">
        <v>0</v>
      </c>
      <c r="X7" s="61">
        <v>0</v>
      </c>
      <c r="Y7" s="61">
        <f t="shared" si="11"/>
        <v>0</v>
      </c>
      <c r="Z7" s="61">
        <f t="shared" si="12"/>
        <v>0</v>
      </c>
      <c r="AA7" s="61" t="e">
        <f t="shared" si="13"/>
        <v>#DIV/0!</v>
      </c>
      <c r="AB7" s="61" t="e">
        <f t="shared" si="14"/>
        <v>#DIV/0!</v>
      </c>
    </row>
    <row r="8" spans="1:28" s="61" customFormat="1" x14ac:dyDescent="0.25">
      <c r="A8" s="62">
        <v>7</v>
      </c>
      <c r="B8" s="63">
        <f t="shared" si="1"/>
        <v>0</v>
      </c>
      <c r="C8" s="62">
        <f t="shared" si="2"/>
        <v>0</v>
      </c>
      <c r="D8" s="62">
        <f t="shared" si="3"/>
        <v>0</v>
      </c>
      <c r="E8" s="62" t="e">
        <f t="shared" si="4"/>
        <v>#DIV/0!</v>
      </c>
      <c r="F8" s="62" t="e">
        <f t="shared" si="5"/>
        <v>#DIV/0!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 t="e">
        <f t="shared" si="0"/>
        <v>#DIV/0!</v>
      </c>
      <c r="L8" s="63" t="e">
        <f t="shared" si="0"/>
        <v>#DIV/0!</v>
      </c>
      <c r="O8" s="61">
        <v>0</v>
      </c>
      <c r="P8" s="61">
        <f t="shared" si="6"/>
        <v>0</v>
      </c>
      <c r="Q8" s="61">
        <f t="shared" si="7"/>
        <v>0</v>
      </c>
      <c r="R8" s="61">
        <f t="shared" si="8"/>
        <v>0</v>
      </c>
      <c r="S8" s="61">
        <f t="shared" si="15"/>
        <v>0</v>
      </c>
      <c r="T8" s="61">
        <f t="shared" si="9"/>
        <v>0</v>
      </c>
      <c r="U8" s="61">
        <v>0</v>
      </c>
      <c r="V8" s="61" t="e">
        <f t="shared" si="10"/>
        <v>#DIV/0!</v>
      </c>
      <c r="W8" s="62">
        <v>0</v>
      </c>
      <c r="X8" s="61">
        <v>0</v>
      </c>
      <c r="Y8" s="61">
        <f t="shared" si="11"/>
        <v>0</v>
      </c>
      <c r="Z8" s="61">
        <f t="shared" si="12"/>
        <v>0</v>
      </c>
      <c r="AA8" s="61" t="e">
        <f t="shared" si="13"/>
        <v>#DIV/0!</v>
      </c>
      <c r="AB8" s="61" t="e">
        <f t="shared" si="14"/>
        <v>#DIV/0!</v>
      </c>
    </row>
    <row r="9" spans="1:28" s="61" customFormat="1" x14ac:dyDescent="0.25">
      <c r="A9" s="62">
        <v>8</v>
      </c>
      <c r="B9" s="63">
        <f t="shared" si="1"/>
        <v>0</v>
      </c>
      <c r="C9" s="62">
        <f t="shared" si="2"/>
        <v>0</v>
      </c>
      <c r="D9" s="62">
        <f t="shared" si="3"/>
        <v>0</v>
      </c>
      <c r="E9" s="62" t="e">
        <f t="shared" si="4"/>
        <v>#DIV/0!</v>
      </c>
      <c r="F9" s="62" t="e">
        <f t="shared" si="5"/>
        <v>#DIV/0!</v>
      </c>
      <c r="G9" s="63">
        <f t="shared" si="0"/>
        <v>0</v>
      </c>
      <c r="H9" s="63">
        <f t="shared" si="0"/>
        <v>0</v>
      </c>
      <c r="I9" s="63">
        <f t="shared" si="0"/>
        <v>0</v>
      </c>
      <c r="J9" s="63">
        <f t="shared" si="0"/>
        <v>0</v>
      </c>
      <c r="K9" s="63" t="e">
        <f t="shared" si="0"/>
        <v>#DIV/0!</v>
      </c>
      <c r="L9" s="63" t="e">
        <f t="shared" si="0"/>
        <v>#DIV/0!</v>
      </c>
      <c r="O9" s="61">
        <v>0</v>
      </c>
      <c r="P9" s="61">
        <f t="shared" si="6"/>
        <v>0</v>
      </c>
      <c r="Q9" s="61">
        <f t="shared" si="7"/>
        <v>0</v>
      </c>
      <c r="R9" s="61">
        <f t="shared" si="8"/>
        <v>0</v>
      </c>
      <c r="S9" s="61">
        <f t="shared" si="15"/>
        <v>0</v>
      </c>
      <c r="T9" s="61">
        <f t="shared" si="9"/>
        <v>0</v>
      </c>
      <c r="U9" s="61">
        <v>0</v>
      </c>
      <c r="V9" s="61" t="e">
        <f t="shared" si="10"/>
        <v>#DIV/0!</v>
      </c>
      <c r="W9" s="62">
        <v>0</v>
      </c>
      <c r="X9" s="61">
        <v>0</v>
      </c>
      <c r="Y9" s="61">
        <f t="shared" si="11"/>
        <v>0</v>
      </c>
      <c r="Z9" s="61">
        <f t="shared" si="12"/>
        <v>0</v>
      </c>
      <c r="AA9" s="61" t="e">
        <f t="shared" si="13"/>
        <v>#DIV/0!</v>
      </c>
      <c r="AB9" s="61" t="e">
        <f t="shared" si="14"/>
        <v>#DIV/0!</v>
      </c>
    </row>
    <row r="10" spans="1:28" s="61" customFormat="1" x14ac:dyDescent="0.25">
      <c r="A10" s="62">
        <v>9</v>
      </c>
      <c r="B10" s="63">
        <f t="shared" si="1"/>
        <v>0</v>
      </c>
      <c r="C10" s="62">
        <f t="shared" si="2"/>
        <v>0</v>
      </c>
      <c r="D10" s="62">
        <f t="shared" si="3"/>
        <v>0</v>
      </c>
      <c r="E10" s="62" t="e">
        <f t="shared" si="4"/>
        <v>#DIV/0!</v>
      </c>
      <c r="F10" s="62" t="e">
        <f t="shared" si="5"/>
        <v>#DIV/0!</v>
      </c>
      <c r="G10" s="63">
        <f t="shared" si="0"/>
        <v>0</v>
      </c>
      <c r="H10" s="63">
        <f t="shared" si="0"/>
        <v>0</v>
      </c>
      <c r="I10" s="63">
        <f t="shared" si="0"/>
        <v>0</v>
      </c>
      <c r="J10" s="63">
        <f t="shared" si="0"/>
        <v>0</v>
      </c>
      <c r="K10" s="63" t="e">
        <f t="shared" si="0"/>
        <v>#DIV/0!</v>
      </c>
      <c r="L10" s="63" t="e">
        <f t="shared" si="0"/>
        <v>#DIV/0!</v>
      </c>
      <c r="O10" s="61">
        <v>0</v>
      </c>
      <c r="P10" s="61">
        <f t="shared" si="6"/>
        <v>0</v>
      </c>
      <c r="Q10" s="61">
        <f t="shared" si="7"/>
        <v>0</v>
      </c>
      <c r="R10" s="61">
        <f t="shared" si="8"/>
        <v>0</v>
      </c>
      <c r="S10" s="61">
        <f t="shared" si="15"/>
        <v>0</v>
      </c>
      <c r="T10" s="61">
        <f t="shared" si="9"/>
        <v>0</v>
      </c>
      <c r="U10" s="61">
        <v>0</v>
      </c>
      <c r="V10" s="61" t="e">
        <f t="shared" si="10"/>
        <v>#DIV/0!</v>
      </c>
      <c r="W10" s="62">
        <v>0</v>
      </c>
      <c r="X10" s="61">
        <v>0</v>
      </c>
      <c r="Y10" s="61">
        <f t="shared" si="11"/>
        <v>0</v>
      </c>
      <c r="Z10" s="61">
        <f t="shared" si="12"/>
        <v>0</v>
      </c>
      <c r="AA10" s="61" t="e">
        <f t="shared" si="13"/>
        <v>#DIV/0!</v>
      </c>
      <c r="AB10" s="61" t="e">
        <f t="shared" si="14"/>
        <v>#DIV/0!</v>
      </c>
    </row>
    <row r="11" spans="1:28" s="61" customFormat="1" x14ac:dyDescent="0.25">
      <c r="A11" s="62">
        <v>10</v>
      </c>
      <c r="B11" s="63">
        <f t="shared" si="1"/>
        <v>0</v>
      </c>
      <c r="C11" s="62">
        <f t="shared" si="2"/>
        <v>0</v>
      </c>
      <c r="D11" s="62">
        <f t="shared" si="3"/>
        <v>0</v>
      </c>
      <c r="E11" s="62" t="e">
        <f t="shared" si="4"/>
        <v>#DIV/0!</v>
      </c>
      <c r="F11" s="62" t="e">
        <f t="shared" si="5"/>
        <v>#DIV/0!</v>
      </c>
      <c r="G11" s="63">
        <f t="shared" si="0"/>
        <v>0</v>
      </c>
      <c r="H11" s="63">
        <f t="shared" si="0"/>
        <v>0</v>
      </c>
      <c r="I11" s="63">
        <f t="shared" si="0"/>
        <v>0</v>
      </c>
      <c r="J11" s="63">
        <f t="shared" si="0"/>
        <v>0</v>
      </c>
      <c r="K11" s="63" t="e">
        <f t="shared" si="0"/>
        <v>#DIV/0!</v>
      </c>
      <c r="L11" s="63" t="e">
        <f t="shared" si="0"/>
        <v>#DIV/0!</v>
      </c>
      <c r="O11" s="61">
        <v>0</v>
      </c>
      <c r="P11" s="61">
        <f t="shared" si="6"/>
        <v>0</v>
      </c>
      <c r="Q11" s="61">
        <f t="shared" si="7"/>
        <v>0</v>
      </c>
      <c r="R11" s="61">
        <f t="shared" si="8"/>
        <v>0</v>
      </c>
      <c r="S11" s="61">
        <f t="shared" si="15"/>
        <v>0</v>
      </c>
      <c r="T11" s="61">
        <f t="shared" si="9"/>
        <v>0</v>
      </c>
      <c r="U11" s="61">
        <v>0</v>
      </c>
      <c r="V11" s="61" t="e">
        <f t="shared" si="10"/>
        <v>#DIV/0!</v>
      </c>
      <c r="W11" s="62">
        <v>0</v>
      </c>
      <c r="X11" s="61">
        <v>0</v>
      </c>
      <c r="Y11" s="61">
        <f t="shared" si="11"/>
        <v>0</v>
      </c>
      <c r="Z11" s="61">
        <f t="shared" si="12"/>
        <v>0</v>
      </c>
      <c r="AA11" s="61" t="e">
        <f t="shared" si="13"/>
        <v>#DIV/0!</v>
      </c>
      <c r="AB11" s="61" t="e">
        <f t="shared" si="14"/>
        <v>#DIV/0!</v>
      </c>
    </row>
    <row r="12" spans="1:28" s="61" customFormat="1" x14ac:dyDescent="0.25">
      <c r="A12" s="62">
        <v>11</v>
      </c>
      <c r="B12" s="63">
        <f t="shared" si="1"/>
        <v>0</v>
      </c>
      <c r="C12" s="62">
        <f t="shared" si="2"/>
        <v>0</v>
      </c>
      <c r="D12" s="62">
        <f t="shared" si="3"/>
        <v>0</v>
      </c>
      <c r="E12" s="62" t="e">
        <f t="shared" si="4"/>
        <v>#DIV/0!</v>
      </c>
      <c r="F12" s="62" t="e">
        <f t="shared" si="5"/>
        <v>#DIV/0!</v>
      </c>
      <c r="G12" s="63">
        <f t="shared" si="0"/>
        <v>0</v>
      </c>
      <c r="H12" s="63">
        <f t="shared" si="0"/>
        <v>0</v>
      </c>
      <c r="I12" s="63">
        <f t="shared" si="0"/>
        <v>0</v>
      </c>
      <c r="J12" s="63">
        <f t="shared" si="0"/>
        <v>0</v>
      </c>
      <c r="K12" s="63" t="e">
        <f t="shared" si="0"/>
        <v>#DIV/0!</v>
      </c>
      <c r="L12" s="63" t="e">
        <f t="shared" si="0"/>
        <v>#DIV/0!</v>
      </c>
      <c r="O12" s="61">
        <v>0</v>
      </c>
      <c r="P12" s="61">
        <f t="shared" si="6"/>
        <v>0</v>
      </c>
      <c r="Q12" s="61">
        <f t="shared" si="7"/>
        <v>0</v>
      </c>
      <c r="R12" s="61">
        <f t="shared" si="8"/>
        <v>0</v>
      </c>
      <c r="S12" s="61">
        <f t="shared" si="15"/>
        <v>0</v>
      </c>
      <c r="T12" s="61">
        <f t="shared" si="9"/>
        <v>0</v>
      </c>
      <c r="U12" s="61">
        <v>0</v>
      </c>
      <c r="V12" s="61" t="e">
        <f t="shared" si="10"/>
        <v>#DIV/0!</v>
      </c>
      <c r="W12" s="62">
        <v>0</v>
      </c>
      <c r="X12" s="61">
        <v>0</v>
      </c>
      <c r="Y12" s="61">
        <f t="shared" si="11"/>
        <v>0</v>
      </c>
      <c r="Z12" s="61">
        <f t="shared" si="12"/>
        <v>0</v>
      </c>
      <c r="AA12" s="61" t="e">
        <f t="shared" si="13"/>
        <v>#DIV/0!</v>
      </c>
      <c r="AB12" s="61" t="e">
        <f t="shared" si="14"/>
        <v>#DIV/0!</v>
      </c>
    </row>
    <row r="13" spans="1:28" s="61" customFormat="1" x14ac:dyDescent="0.25">
      <c r="A13" s="62">
        <v>12</v>
      </c>
      <c r="B13" s="63">
        <f t="shared" si="1"/>
        <v>0</v>
      </c>
      <c r="C13" s="62">
        <f t="shared" si="2"/>
        <v>0</v>
      </c>
      <c r="D13" s="62">
        <f t="shared" si="3"/>
        <v>0</v>
      </c>
      <c r="E13" s="62" t="e">
        <f t="shared" si="4"/>
        <v>#DIV/0!</v>
      </c>
      <c r="F13" s="62" t="e">
        <f t="shared" si="5"/>
        <v>#DIV/0!</v>
      </c>
      <c r="G13" s="63">
        <f t="shared" si="0"/>
        <v>0</v>
      </c>
      <c r="H13" s="63">
        <f t="shared" si="0"/>
        <v>0</v>
      </c>
      <c r="I13" s="63">
        <f t="shared" si="0"/>
        <v>0</v>
      </c>
      <c r="J13" s="63">
        <f t="shared" si="0"/>
        <v>0</v>
      </c>
      <c r="K13" s="63" t="e">
        <f t="shared" si="0"/>
        <v>#DIV/0!</v>
      </c>
      <c r="L13" s="63" t="e">
        <f t="shared" si="0"/>
        <v>#DIV/0!</v>
      </c>
      <c r="O13" s="61">
        <v>0</v>
      </c>
      <c r="P13" s="61">
        <f t="shared" si="6"/>
        <v>0</v>
      </c>
      <c r="Q13" s="61">
        <f t="shared" si="7"/>
        <v>0</v>
      </c>
      <c r="R13" s="61">
        <f t="shared" si="8"/>
        <v>0</v>
      </c>
      <c r="S13" s="61">
        <f t="shared" si="15"/>
        <v>0</v>
      </c>
      <c r="T13" s="61">
        <f t="shared" si="9"/>
        <v>0</v>
      </c>
      <c r="U13" s="61">
        <v>0</v>
      </c>
      <c r="V13" s="61" t="e">
        <f t="shared" si="10"/>
        <v>#DIV/0!</v>
      </c>
      <c r="W13" s="62">
        <v>0</v>
      </c>
      <c r="X13" s="61">
        <v>0</v>
      </c>
      <c r="Y13" s="61">
        <f t="shared" si="11"/>
        <v>0</v>
      </c>
      <c r="Z13" s="61">
        <f t="shared" si="12"/>
        <v>0</v>
      </c>
      <c r="AA13" s="61" t="e">
        <f t="shared" si="13"/>
        <v>#DIV/0!</v>
      </c>
      <c r="AB13" s="61" t="e">
        <f t="shared" si="14"/>
        <v>#DIV/0!</v>
      </c>
    </row>
    <row r="14" spans="1:28" s="61" customFormat="1" x14ac:dyDescent="0.25">
      <c r="A14" s="62">
        <v>13</v>
      </c>
      <c r="B14" s="63">
        <f t="shared" si="1"/>
        <v>0</v>
      </c>
      <c r="C14" s="62">
        <f t="shared" si="2"/>
        <v>0</v>
      </c>
      <c r="D14" s="62">
        <f t="shared" si="3"/>
        <v>0</v>
      </c>
      <c r="E14" s="62" t="e">
        <f t="shared" si="4"/>
        <v>#DIV/0!</v>
      </c>
      <c r="F14" s="62" t="e">
        <f t="shared" si="5"/>
        <v>#DIV/0!</v>
      </c>
      <c r="G14" s="63">
        <f t="shared" si="0"/>
        <v>0</v>
      </c>
      <c r="H14" s="63">
        <f t="shared" si="0"/>
        <v>0</v>
      </c>
      <c r="I14" s="63">
        <f t="shared" si="0"/>
        <v>0</v>
      </c>
      <c r="J14" s="63">
        <f t="shared" si="0"/>
        <v>0</v>
      </c>
      <c r="K14" s="63" t="e">
        <f t="shared" si="0"/>
        <v>#DIV/0!</v>
      </c>
      <c r="L14" s="63" t="e">
        <f t="shared" si="0"/>
        <v>#DIV/0!</v>
      </c>
      <c r="O14" s="61">
        <v>0</v>
      </c>
      <c r="P14" s="61">
        <f t="shared" si="6"/>
        <v>0</v>
      </c>
      <c r="Q14" s="61">
        <f t="shared" si="7"/>
        <v>0</v>
      </c>
      <c r="R14" s="61">
        <f t="shared" si="8"/>
        <v>0</v>
      </c>
      <c r="S14" s="61">
        <f t="shared" si="15"/>
        <v>0</v>
      </c>
      <c r="T14" s="61">
        <f t="shared" si="9"/>
        <v>0</v>
      </c>
      <c r="U14" s="61">
        <v>0</v>
      </c>
      <c r="V14" s="61" t="e">
        <f t="shared" si="10"/>
        <v>#DIV/0!</v>
      </c>
      <c r="W14" s="62">
        <v>0</v>
      </c>
      <c r="X14" s="61">
        <v>0</v>
      </c>
      <c r="Y14" s="61">
        <f t="shared" si="11"/>
        <v>0</v>
      </c>
      <c r="Z14" s="61">
        <f t="shared" si="12"/>
        <v>0</v>
      </c>
      <c r="AA14" s="61" t="e">
        <f t="shared" si="13"/>
        <v>#DIV/0!</v>
      </c>
      <c r="AB14" s="61" t="e">
        <f t="shared" si="14"/>
        <v>#DIV/0!</v>
      </c>
    </row>
    <row r="15" spans="1:28" s="61" customFormat="1" x14ac:dyDescent="0.25">
      <c r="A15" s="62">
        <v>14</v>
      </c>
      <c r="B15" s="63">
        <f t="shared" si="1"/>
        <v>0</v>
      </c>
      <c r="C15" s="62">
        <f t="shared" si="2"/>
        <v>0</v>
      </c>
      <c r="D15" s="62">
        <f t="shared" si="3"/>
        <v>0</v>
      </c>
      <c r="E15" s="62" t="e">
        <f t="shared" si="4"/>
        <v>#DIV/0!</v>
      </c>
      <c r="F15" s="62" t="e">
        <f t="shared" si="5"/>
        <v>#DIV/0!</v>
      </c>
      <c r="G15" s="63">
        <f t="shared" si="0"/>
        <v>0</v>
      </c>
      <c r="H15" s="63">
        <f t="shared" si="0"/>
        <v>0</v>
      </c>
      <c r="I15" s="63">
        <f t="shared" si="0"/>
        <v>0</v>
      </c>
      <c r="J15" s="63">
        <f t="shared" si="0"/>
        <v>0</v>
      </c>
      <c r="K15" s="63" t="e">
        <f t="shared" si="0"/>
        <v>#DIV/0!</v>
      </c>
      <c r="L15" s="63" t="e">
        <f t="shared" si="0"/>
        <v>#DIV/0!</v>
      </c>
      <c r="O15" s="61">
        <v>0</v>
      </c>
      <c r="P15" s="61">
        <f t="shared" si="6"/>
        <v>0</v>
      </c>
      <c r="Q15" s="61">
        <f t="shared" si="7"/>
        <v>0</v>
      </c>
      <c r="R15" s="61">
        <f t="shared" si="8"/>
        <v>0</v>
      </c>
      <c r="S15" s="61">
        <f t="shared" si="15"/>
        <v>0</v>
      </c>
      <c r="T15" s="61">
        <f t="shared" si="9"/>
        <v>0</v>
      </c>
      <c r="U15" s="61">
        <v>0</v>
      </c>
      <c r="V15" s="61" t="e">
        <f t="shared" si="10"/>
        <v>#DIV/0!</v>
      </c>
      <c r="W15" s="62">
        <v>0</v>
      </c>
      <c r="X15" s="61">
        <v>0</v>
      </c>
      <c r="Y15" s="61">
        <f t="shared" si="11"/>
        <v>0</v>
      </c>
      <c r="Z15" s="61">
        <f t="shared" si="12"/>
        <v>0</v>
      </c>
      <c r="AA15" s="61" t="e">
        <f t="shared" si="13"/>
        <v>#DIV/0!</v>
      </c>
      <c r="AB15" s="61" t="e">
        <f t="shared" si="14"/>
        <v>#DIV/0!</v>
      </c>
    </row>
    <row r="16" spans="1:28" s="61" customFormat="1" x14ac:dyDescent="0.25">
      <c r="A16" s="62">
        <v>15</v>
      </c>
      <c r="B16" s="63">
        <f t="shared" si="1"/>
        <v>0</v>
      </c>
      <c r="C16" s="62">
        <f t="shared" si="2"/>
        <v>0</v>
      </c>
      <c r="D16" s="62">
        <f t="shared" si="3"/>
        <v>0</v>
      </c>
      <c r="E16" s="62" t="e">
        <f t="shared" si="4"/>
        <v>#DIV/0!</v>
      </c>
      <c r="F16" s="62" t="e">
        <f t="shared" si="5"/>
        <v>#DIV/0!</v>
      </c>
      <c r="G16" s="63">
        <f t="shared" si="0"/>
        <v>0</v>
      </c>
      <c r="H16" s="63">
        <f t="shared" si="0"/>
        <v>0</v>
      </c>
      <c r="I16" s="63">
        <f t="shared" si="0"/>
        <v>0</v>
      </c>
      <c r="J16" s="63">
        <f t="shared" si="0"/>
        <v>0</v>
      </c>
      <c r="K16" s="63" t="e">
        <f t="shared" si="0"/>
        <v>#DIV/0!</v>
      </c>
      <c r="L16" s="63" t="e">
        <f t="shared" si="0"/>
        <v>#DIV/0!</v>
      </c>
      <c r="O16" s="61">
        <v>0</v>
      </c>
      <c r="P16" s="61">
        <f t="shared" si="6"/>
        <v>0</v>
      </c>
      <c r="Q16" s="61">
        <f t="shared" si="7"/>
        <v>0</v>
      </c>
      <c r="R16" s="61">
        <f t="shared" si="8"/>
        <v>0</v>
      </c>
      <c r="S16" s="61">
        <f t="shared" si="15"/>
        <v>0</v>
      </c>
      <c r="T16" s="61">
        <f t="shared" si="9"/>
        <v>0</v>
      </c>
      <c r="U16" s="61">
        <v>0</v>
      </c>
      <c r="V16" s="61" t="e">
        <f t="shared" si="10"/>
        <v>#DIV/0!</v>
      </c>
      <c r="W16" s="62">
        <v>0</v>
      </c>
      <c r="X16" s="61">
        <v>0</v>
      </c>
      <c r="Y16" s="61">
        <f t="shared" si="11"/>
        <v>0</v>
      </c>
      <c r="Z16" s="61">
        <f t="shared" si="12"/>
        <v>0</v>
      </c>
      <c r="AA16" s="61" t="e">
        <f t="shared" si="13"/>
        <v>#DIV/0!</v>
      </c>
      <c r="AB16" s="61" t="e">
        <f t="shared" si="14"/>
        <v>#DIV/0!</v>
      </c>
    </row>
    <row r="17" spans="1:28" s="61" customFormat="1" x14ac:dyDescent="0.25">
      <c r="A17" s="62">
        <v>16</v>
      </c>
      <c r="B17" s="63">
        <f t="shared" ref="B17" si="16">N17</f>
        <v>0</v>
      </c>
      <c r="C17" s="62">
        <f t="shared" ref="C17:E17" si="17">T17</f>
        <v>0</v>
      </c>
      <c r="D17" s="62">
        <f t="shared" si="17"/>
        <v>0</v>
      </c>
      <c r="E17" s="62" t="e">
        <f t="shared" si="17"/>
        <v>#DIV/0!</v>
      </c>
      <c r="F17" s="62" t="e">
        <f t="shared" ref="F17" si="18">ROUND((E17/10.764),0)</f>
        <v>#DIV/0!</v>
      </c>
      <c r="G17" s="63">
        <f t="shared" ref="G17:L17" si="19">W17</f>
        <v>0</v>
      </c>
      <c r="H17" s="63">
        <f t="shared" si="19"/>
        <v>0</v>
      </c>
      <c r="I17" s="63">
        <f t="shared" si="19"/>
        <v>0</v>
      </c>
      <c r="J17" s="63">
        <f t="shared" si="19"/>
        <v>0</v>
      </c>
      <c r="K17" s="63" t="e">
        <f t="shared" si="19"/>
        <v>#DIV/0!</v>
      </c>
      <c r="L17" s="63" t="e">
        <f t="shared" si="19"/>
        <v>#DIV/0!</v>
      </c>
      <c r="O17" s="61">
        <v>0</v>
      </c>
      <c r="P17" s="61">
        <f t="shared" ref="P17" si="20">O17*2.47107605477881</f>
        <v>0</v>
      </c>
      <c r="Q17" s="61">
        <f t="shared" ref="Q17" si="21">P17*40.0001976870614</f>
        <v>0</v>
      </c>
      <c r="R17" s="61">
        <f t="shared" ref="R17" si="22">Q17*121.0167464</f>
        <v>0</v>
      </c>
      <c r="S17" s="61">
        <f t="shared" ref="S17" si="23">R17*8.99870078651798</f>
        <v>0</v>
      </c>
      <c r="T17" s="61">
        <f t="shared" ref="T17" si="24">S17/10.764</f>
        <v>0</v>
      </c>
      <c r="U17" s="61">
        <v>0</v>
      </c>
      <c r="V17" s="61" t="e">
        <f t="shared" ref="V17" si="25">ROUND((U17/T17),0)</f>
        <v>#DIV/0!</v>
      </c>
      <c r="W17" s="62">
        <v>0</v>
      </c>
      <c r="X17" s="61">
        <v>0</v>
      </c>
      <c r="Y17" s="61">
        <f t="shared" ref="Y17" si="26">W17*X17</f>
        <v>0</v>
      </c>
      <c r="Z17" s="61">
        <f t="shared" ref="Z17" si="27">U17-Y17</f>
        <v>0</v>
      </c>
      <c r="AA17" s="61" t="e">
        <f t="shared" ref="AA17" si="28">Z17/T17</f>
        <v>#DIV/0!</v>
      </c>
      <c r="AB17" s="61" t="e">
        <f t="shared" ref="AB17" si="29">Z17/R17</f>
        <v>#DIV/0!</v>
      </c>
    </row>
    <row r="18" spans="1:28" s="61" customFormat="1" x14ac:dyDescent="0.25">
      <c r="A18" s="62">
        <v>17</v>
      </c>
      <c r="B18" s="63">
        <f t="shared" ref="B18:B21" si="30">N18</f>
        <v>0</v>
      </c>
      <c r="C18" s="62">
        <f t="shared" ref="C18:C21" si="31">T18</f>
        <v>0</v>
      </c>
      <c r="D18" s="62">
        <f t="shared" ref="D18:D21" si="32">U18</f>
        <v>0</v>
      </c>
      <c r="E18" s="62" t="e">
        <f t="shared" ref="E18:E21" si="33">V18</f>
        <v>#DIV/0!</v>
      </c>
      <c r="F18" s="62" t="e">
        <f t="shared" ref="F18:F21" si="34">ROUND((E18/10.764),0)</f>
        <v>#DIV/0!</v>
      </c>
      <c r="G18" s="63">
        <f t="shared" ref="G18:G21" si="35">W18</f>
        <v>0</v>
      </c>
      <c r="H18" s="63">
        <f t="shared" ref="H18:H21" si="36">X18</f>
        <v>0</v>
      </c>
      <c r="I18" s="63">
        <f t="shared" ref="I18:I21" si="37">Y18</f>
        <v>0</v>
      </c>
      <c r="J18" s="63">
        <f t="shared" ref="J18:J21" si="38">Z18</f>
        <v>0</v>
      </c>
      <c r="K18" s="63" t="e">
        <f t="shared" ref="K18:K21" si="39">AA18</f>
        <v>#DIV/0!</v>
      </c>
      <c r="L18" s="63" t="e">
        <f t="shared" ref="L18:L21" si="40">AB18</f>
        <v>#DIV/0!</v>
      </c>
      <c r="O18" s="61">
        <v>0</v>
      </c>
      <c r="P18" s="61">
        <f t="shared" ref="P18:P21" si="41">O18*2.47107605477881</f>
        <v>0</v>
      </c>
      <c r="Q18" s="61">
        <f t="shared" ref="Q18:Q21" si="42">P18*40.0001976870614</f>
        <v>0</v>
      </c>
      <c r="R18" s="61">
        <f t="shared" ref="R18:R21" si="43">Q18*121.0167464</f>
        <v>0</v>
      </c>
      <c r="S18" s="61">
        <f t="shared" ref="S18:S21" si="44">R18*8.99870078651798</f>
        <v>0</v>
      </c>
      <c r="T18" s="61">
        <f t="shared" ref="T18:T21" si="45">S18/10.764</f>
        <v>0</v>
      </c>
      <c r="U18" s="61">
        <v>0</v>
      </c>
      <c r="V18" s="61" t="e">
        <f t="shared" ref="V18:V21" si="46">ROUND((U18/T18),0)</f>
        <v>#DIV/0!</v>
      </c>
      <c r="W18" s="62">
        <v>0</v>
      </c>
      <c r="X18" s="61">
        <v>0</v>
      </c>
      <c r="Y18" s="61">
        <f t="shared" ref="Y18:Y21" si="47">W18*X18</f>
        <v>0</v>
      </c>
      <c r="Z18" s="61">
        <f t="shared" ref="Z18:Z21" si="48">U18-Y18</f>
        <v>0</v>
      </c>
      <c r="AA18" s="61" t="e">
        <f t="shared" ref="AA18:AA21" si="49">Z18/T18</f>
        <v>#DIV/0!</v>
      </c>
      <c r="AB18" s="61" t="e">
        <f t="shared" ref="AB18:AB21" si="50">Z18/R18</f>
        <v>#DIV/0!</v>
      </c>
    </row>
    <row r="19" spans="1:28" s="61" customFormat="1" x14ac:dyDescent="0.25">
      <c r="A19" s="62">
        <v>18</v>
      </c>
      <c r="B19" s="63">
        <f t="shared" si="30"/>
        <v>0</v>
      </c>
      <c r="C19" s="62">
        <f t="shared" si="31"/>
        <v>0</v>
      </c>
      <c r="D19" s="62">
        <f t="shared" si="32"/>
        <v>0</v>
      </c>
      <c r="E19" s="62" t="e">
        <f t="shared" si="33"/>
        <v>#DIV/0!</v>
      </c>
      <c r="F19" s="62" t="e">
        <f t="shared" si="34"/>
        <v>#DIV/0!</v>
      </c>
      <c r="G19" s="63">
        <f t="shared" si="35"/>
        <v>0</v>
      </c>
      <c r="H19" s="63">
        <f t="shared" si="36"/>
        <v>0</v>
      </c>
      <c r="I19" s="63">
        <f t="shared" si="37"/>
        <v>0</v>
      </c>
      <c r="J19" s="63">
        <f t="shared" si="38"/>
        <v>0</v>
      </c>
      <c r="K19" s="63" t="e">
        <f t="shared" si="39"/>
        <v>#DIV/0!</v>
      </c>
      <c r="L19" s="63" t="e">
        <f t="shared" si="40"/>
        <v>#DIV/0!</v>
      </c>
      <c r="O19" s="61">
        <v>0</v>
      </c>
      <c r="P19" s="61">
        <f t="shared" si="41"/>
        <v>0</v>
      </c>
      <c r="Q19" s="61">
        <f t="shared" si="42"/>
        <v>0</v>
      </c>
      <c r="R19" s="61">
        <f t="shared" si="43"/>
        <v>0</v>
      </c>
      <c r="S19" s="61">
        <f t="shared" si="44"/>
        <v>0</v>
      </c>
      <c r="T19" s="61">
        <f t="shared" si="45"/>
        <v>0</v>
      </c>
      <c r="U19" s="61">
        <v>0</v>
      </c>
      <c r="V19" s="61" t="e">
        <f t="shared" si="46"/>
        <v>#DIV/0!</v>
      </c>
      <c r="W19" s="62">
        <v>0</v>
      </c>
      <c r="X19" s="61">
        <v>0</v>
      </c>
      <c r="Y19" s="61">
        <f t="shared" si="47"/>
        <v>0</v>
      </c>
      <c r="Z19" s="61">
        <f t="shared" si="48"/>
        <v>0</v>
      </c>
      <c r="AA19" s="61" t="e">
        <f t="shared" si="49"/>
        <v>#DIV/0!</v>
      </c>
      <c r="AB19" s="61" t="e">
        <f t="shared" si="50"/>
        <v>#DIV/0!</v>
      </c>
    </row>
    <row r="20" spans="1:28" s="61" customFormat="1" x14ac:dyDescent="0.25">
      <c r="A20" s="62">
        <v>19</v>
      </c>
      <c r="B20" s="63">
        <f t="shared" si="30"/>
        <v>0</v>
      </c>
      <c r="C20" s="62">
        <f t="shared" si="31"/>
        <v>0</v>
      </c>
      <c r="D20" s="62">
        <f t="shared" si="32"/>
        <v>0</v>
      </c>
      <c r="E20" s="62" t="e">
        <f t="shared" si="33"/>
        <v>#DIV/0!</v>
      </c>
      <c r="F20" s="62" t="e">
        <f t="shared" si="34"/>
        <v>#DIV/0!</v>
      </c>
      <c r="G20" s="63">
        <f t="shared" si="35"/>
        <v>0</v>
      </c>
      <c r="H20" s="63">
        <f t="shared" si="36"/>
        <v>0</v>
      </c>
      <c r="I20" s="63">
        <f t="shared" si="37"/>
        <v>0</v>
      </c>
      <c r="J20" s="63">
        <f t="shared" si="38"/>
        <v>0</v>
      </c>
      <c r="K20" s="63" t="e">
        <f t="shared" si="39"/>
        <v>#DIV/0!</v>
      </c>
      <c r="L20" s="63" t="e">
        <f t="shared" si="40"/>
        <v>#DIV/0!</v>
      </c>
      <c r="O20" s="61">
        <v>0</v>
      </c>
      <c r="P20" s="61">
        <f t="shared" si="41"/>
        <v>0</v>
      </c>
      <c r="Q20" s="61">
        <f t="shared" si="42"/>
        <v>0</v>
      </c>
      <c r="R20" s="61">
        <f t="shared" si="43"/>
        <v>0</v>
      </c>
      <c r="S20" s="61">
        <f t="shared" si="44"/>
        <v>0</v>
      </c>
      <c r="T20" s="61">
        <f t="shared" si="45"/>
        <v>0</v>
      </c>
      <c r="U20" s="61">
        <v>0</v>
      </c>
      <c r="V20" s="61" t="e">
        <f t="shared" si="46"/>
        <v>#DIV/0!</v>
      </c>
      <c r="W20" s="62">
        <v>0</v>
      </c>
      <c r="X20" s="61">
        <v>0</v>
      </c>
      <c r="Y20" s="61">
        <f t="shared" si="47"/>
        <v>0</v>
      </c>
      <c r="Z20" s="61">
        <f t="shared" si="48"/>
        <v>0</v>
      </c>
      <c r="AA20" s="61" t="e">
        <f t="shared" si="49"/>
        <v>#DIV/0!</v>
      </c>
      <c r="AB20" s="61" t="e">
        <f t="shared" si="50"/>
        <v>#DIV/0!</v>
      </c>
    </row>
    <row r="21" spans="1:28" s="61" customFormat="1" x14ac:dyDescent="0.25">
      <c r="A21" s="62">
        <v>20</v>
      </c>
      <c r="B21" s="63">
        <f t="shared" si="30"/>
        <v>0</v>
      </c>
      <c r="C21" s="62">
        <f t="shared" si="31"/>
        <v>0</v>
      </c>
      <c r="D21" s="62">
        <f t="shared" si="32"/>
        <v>0</v>
      </c>
      <c r="E21" s="62" t="e">
        <f t="shared" si="33"/>
        <v>#DIV/0!</v>
      </c>
      <c r="F21" s="62" t="e">
        <f t="shared" si="34"/>
        <v>#DIV/0!</v>
      </c>
      <c r="G21" s="63">
        <f t="shared" si="35"/>
        <v>0</v>
      </c>
      <c r="H21" s="63">
        <f t="shared" si="36"/>
        <v>0</v>
      </c>
      <c r="I21" s="63">
        <f t="shared" si="37"/>
        <v>0</v>
      </c>
      <c r="J21" s="63">
        <f t="shared" si="38"/>
        <v>0</v>
      </c>
      <c r="K21" s="63" t="e">
        <f t="shared" si="39"/>
        <v>#DIV/0!</v>
      </c>
      <c r="L21" s="63" t="e">
        <f t="shared" si="40"/>
        <v>#DIV/0!</v>
      </c>
      <c r="O21" s="61">
        <v>0</v>
      </c>
      <c r="P21" s="61">
        <f t="shared" si="41"/>
        <v>0</v>
      </c>
      <c r="Q21" s="61">
        <f t="shared" si="42"/>
        <v>0</v>
      </c>
      <c r="R21" s="61">
        <f t="shared" si="43"/>
        <v>0</v>
      </c>
      <c r="S21" s="61">
        <f t="shared" si="44"/>
        <v>0</v>
      </c>
      <c r="T21" s="61">
        <f t="shared" si="45"/>
        <v>0</v>
      </c>
      <c r="U21" s="61">
        <v>0</v>
      </c>
      <c r="V21" s="61" t="e">
        <f t="shared" si="46"/>
        <v>#DIV/0!</v>
      </c>
      <c r="W21" s="62">
        <v>0</v>
      </c>
      <c r="X21" s="61">
        <v>0</v>
      </c>
      <c r="Y21" s="61">
        <f t="shared" si="47"/>
        <v>0</v>
      </c>
      <c r="Z21" s="61">
        <f t="shared" si="48"/>
        <v>0</v>
      </c>
      <c r="AA21" s="61" t="e">
        <f t="shared" si="49"/>
        <v>#DIV/0!</v>
      </c>
      <c r="AB21" s="61" t="e">
        <f t="shared" si="50"/>
        <v>#DIV/0!</v>
      </c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3161-F2B3-4221-9576-9011A378F71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1312-C441-45B9-8CA6-69151066A04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DAF61-AA24-4194-A547-816E58F3AF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A07B5-EC6A-42EC-B425-B4186A675E7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83C4-94F6-4A5A-B7D9-19E09C791D9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31E5-74EE-44A9-9489-99FE6F4DC12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05160-C773-4086-AC92-77C3C5E5B89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B4B6-57ED-43F2-8C45-479C708641B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750F-CB22-490A-B7E1-56F551E0EF8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FA72-1929-45DF-BD54-CBF96019A90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Calculation</vt:lpstr>
      <vt:lpstr>Summary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VASTUKALA-22</cp:lastModifiedBy>
  <dcterms:created xsi:type="dcterms:W3CDTF">2014-10-16T12:20:47Z</dcterms:created>
  <dcterms:modified xsi:type="dcterms:W3CDTF">2024-12-05T10:41:15Z</dcterms:modified>
</cp:coreProperties>
</file>