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filterPrivacy="1" defaultThemeVersion="124226"/>
  <xr:revisionPtr revIDLastSave="0" documentId="13_ncr:1_{C49B33AB-568D-46CB-B6C9-C9647E5FA096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5" r:id="rId2"/>
    <sheet name="Sheet7" sheetId="10" r:id="rId3"/>
    <sheet name="Sheet3" sheetId="6" r:id="rId4"/>
    <sheet name="Sheet4" sheetId="7" r:id="rId5"/>
    <sheet name="Sheet5" sheetId="8" r:id="rId6"/>
    <sheet name="Sheet6" sheetId="9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8" i="1" l="1"/>
  <c r="C27" i="1"/>
  <c r="B20" i="1"/>
  <c r="B33" i="1"/>
  <c r="F33" i="1"/>
  <c r="F34" i="1"/>
  <c r="E34" i="1"/>
  <c r="B34" i="1"/>
  <c r="G5" i="1" l="1"/>
  <c r="F5" i="1"/>
  <c r="E5" i="1"/>
  <c r="D37" i="1" l="1"/>
  <c r="D36" i="1"/>
  <c r="G29" i="1" l="1"/>
  <c r="J27" i="1"/>
  <c r="F29" i="1" l="1"/>
  <c r="D35" i="1" l="1"/>
  <c r="H30" i="1" l="1"/>
  <c r="H27" i="1" l="1"/>
  <c r="H28" i="1" l="1"/>
  <c r="G28" i="1"/>
  <c r="B10" i="1" l="1"/>
  <c r="B11" i="1" s="1"/>
  <c r="B8" i="1"/>
  <c r="B6" i="1"/>
  <c r="B5" i="1"/>
  <c r="B14" i="1" s="1"/>
  <c r="B12" i="1" l="1"/>
  <c r="B13" i="1" s="1"/>
  <c r="B15" i="1" s="1"/>
  <c r="G34" i="1" l="1"/>
  <c r="G33" i="1"/>
  <c r="B17" i="1"/>
  <c r="D34" i="1"/>
  <c r="D33" i="1"/>
  <c r="B18" i="1" l="1"/>
  <c r="B19" i="1"/>
  <c r="B21" i="1"/>
  <c r="I27" i="1" l="1"/>
  <c r="F27" i="1"/>
  <c r="G27" i="1" l="1"/>
  <c r="F28" i="1"/>
  <c r="F30" i="1"/>
  <c r="G30" i="1"/>
  <c r="F31" i="1"/>
  <c r="G31" i="1"/>
  <c r="H31" i="1" l="1"/>
  <c r="G3" i="1" l="1"/>
</calcChain>
</file>

<file path=xl/sharedStrings.xml><?xml version="1.0" encoding="utf-8"?>
<sst xmlns="http://schemas.openxmlformats.org/spreadsheetml/2006/main" count="36" uniqueCount="31">
  <si>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</si>
  <si>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</si>
  <si>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</si>
  <si>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</si>
  <si>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</si>
  <si>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</si>
  <si>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</si>
  <si>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</si>
  <si>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</si>
  <si>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</si>
  <si>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</si>
  <si>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</si>
  <si>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</si>
  <si>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</si>
  <si>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</si>
  <si>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</si>
  <si>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</si>
  <si>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</si>
  <si>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</si>
  <si>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</si>
  <si>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 xml:space="preserve"> Built up Area</t>
  </si>
  <si>
    <t>Area</t>
  </si>
  <si>
    <t>Agreement carpet area</t>
  </si>
  <si>
    <t>DV</t>
  </si>
  <si>
    <t>Built up area</t>
  </si>
  <si>
    <t>SBA</t>
  </si>
  <si>
    <t>IGR</t>
  </si>
  <si>
    <t>Measurement Carpet</t>
  </si>
  <si>
    <t>RV</t>
  </si>
  <si>
    <t>Built up</t>
  </si>
  <si>
    <t>Rate on Built 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</si>
</sst>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8"/>
      <color rgb="FF000000"/>
      <name val="Calibri"/>
      <family val="2"/>
      <scheme val="minor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61">
    <xf numFmtId="0" fontId="0" fillId="0" borderId="0" xfId="0"/>
    <xf numFmtId="43" fontId="3" fillId="0" borderId="0" xfId="1" applyFont="1" applyBorder="1"/>
    <xf numFmtId="43" fontId="2" fillId="0" borderId="0" xfId="1" applyFont="1" applyBorder="1"/>
    <xf numFmtId="43" fontId="2" fillId="0" borderId="0" xfId="0" applyNumberFormat="1" applyFont="1"/>
    <xf numFmtId="43" fontId="0" fillId="0" borderId="0" xfId="0" applyNumberFormat="1"/>
    <xf numFmtId="0" fontId="0" fillId="0" borderId="1" xfId="0" applyBorder="1"/>
    <xf numFmtId="43" fontId="0" fillId="0" borderId="1" xfId="0" applyNumberFormat="1" applyBorder="1"/>
    <xf numFmtId="165" fontId="2" fillId="0" borderId="0" xfId="1" applyNumberFormat="1" applyFont="1" applyFill="1" applyBorder="1"/>
    <xf numFmtId="0" fontId="8" fillId="0" borderId="0" xfId="2" applyFill="1" applyBorder="1" applyAlignment="1" applyProtection="1"/>
    <xf numFmtId="43" fontId="0" fillId="0" borderId="5" xfId="0" applyNumberFormat="1" applyBorder="1"/>
    <xf numFmtId="43" fontId="12" fillId="0" borderId="1" xfId="1" applyFont="1" applyFill="1" applyBorder="1"/>
    <xf numFmtId="0" fontId="4" fillId="0" borderId="0" xfId="0" applyFont="1"/>
    <xf numFmtId="0" fontId="6" fillId="0" borderId="0" xfId="0" applyFont="1"/>
    <xf numFmtId="0" fontId="3" fillId="0" borderId="0" xfId="0" applyFont="1"/>
    <xf numFmtId="0" fontId="2" fillId="0" borderId="0" xfId="0" applyFont="1"/>
    <xf numFmtId="0" fontId="5" fillId="0" borderId="0" xfId="0" applyFont="1"/>
    <xf numFmtId="10" fontId="2" fillId="0" borderId="0" xfId="0" applyNumberFormat="1" applyFont="1"/>
    <xf numFmtId="0" fontId="0" fillId="0" borderId="0" xfId="0" applyAlignment="1">
      <alignment wrapText="1"/>
    </xf>
    <xf numFmtId="0" fontId="0" fillId="0" borderId="2" xfId="0" applyBorder="1"/>
    <xf numFmtId="0" fontId="0" fillId="0" borderId="3" xfId="0" applyBorder="1"/>
    <xf numFmtId="0" fontId="10" fillId="0" borderId="1" xfId="0" applyFont="1" applyBorder="1"/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7" fillId="0" borderId="0" xfId="0" applyFont="1"/>
    <xf numFmtId="43" fontId="10" fillId="0" borderId="1" xfId="0" applyNumberFormat="1" applyFont="1" applyBorder="1"/>
    <xf numFmtId="0" fontId="0" fillId="0" borderId="4" xfId="0" applyBorder="1"/>
    <xf numFmtId="43" fontId="3" fillId="0" borderId="0" xfId="1" applyFont="1" applyFill="1" applyBorder="1"/>
    <xf numFmtId="43" fontId="2" fillId="0" borderId="0" xfId="1" applyFont="1" applyFill="1" applyBorder="1"/>
    <xf numFmtId="0" fontId="10" fillId="0" borderId="1" xfId="0" applyFont="1" applyBorder="1" applyAlignment="1">
      <alignment wrapText="1"/>
    </xf>
    <xf numFmtId="0" fontId="12" fillId="0" borderId="1" xfId="0" applyFont="1" applyBorder="1"/>
    <xf numFmtId="0" fontId="10" fillId="0" borderId="1" xfId="1" applyNumberFormat="1" applyFont="1" applyFill="1" applyBorder="1"/>
    <xf numFmtId="43" fontId="0" fillId="0" borderId="0" xfId="1" applyFont="1" applyFill="1"/>
    <xf numFmtId="164" fontId="0" fillId="0" borderId="0" xfId="1" applyNumberFormat="1" applyFont="1" applyFill="1"/>
    <xf numFmtId="43" fontId="5" fillId="0" borderId="0" xfId="0" applyNumberFormat="1" applyFont="1"/>
    <xf numFmtId="43" fontId="9" fillId="0" borderId="0" xfId="0" applyNumberFormat="1" applyFont="1"/>
    <xf numFmtId="10" fontId="12" fillId="0" borderId="1" xfId="0" applyNumberFormat="1" applyFont="1" applyBorder="1"/>
    <xf numFmtId="10" fontId="10" fillId="0" borderId="1" xfId="1" applyNumberFormat="1" applyFont="1" applyFill="1" applyBorder="1"/>
    <xf numFmtId="2" fontId="0" fillId="0" borderId="0" xfId="1" applyNumberFormat="1" applyFont="1" applyFill="1" applyBorder="1"/>
    <xf numFmtId="43" fontId="10" fillId="0" borderId="1" xfId="1" applyFont="1" applyFill="1" applyBorder="1"/>
    <xf numFmtId="43" fontId="0" fillId="0" borderId="0" xfId="1" applyFont="1" applyFill="1" applyBorder="1"/>
    <xf numFmtId="0" fontId="11" fillId="0" borderId="1" xfId="0" applyFont="1" applyBorder="1"/>
    <xf numFmtId="0" fontId="13" fillId="0" borderId="1" xfId="0" applyFont="1" applyBorder="1"/>
    <xf numFmtId="43" fontId="11" fillId="0" borderId="1" xfId="0" applyNumberFormat="1" applyFont="1" applyBorder="1"/>
    <xf numFmtId="43" fontId="13" fillId="0" borderId="1" xfId="0" applyNumberFormat="1" applyFont="1" applyBorder="1"/>
    <xf numFmtId="43" fontId="14" fillId="0" borderId="0" xfId="0" applyNumberFormat="1" applyFont="1"/>
    <xf numFmtId="43" fontId="7" fillId="0" borderId="0" xfId="0" applyNumberFormat="1" applyFont="1"/>
    <xf numFmtId="0" fontId="7" fillId="0" borderId="1" xfId="0" applyFont="1" applyBorder="1"/>
    <xf numFmtId="0" fontId="0" fillId="0" borderId="5" xfId="0" applyBorder="1"/>
    <xf numFmtId="0" fontId="7" fillId="0" borderId="0" xfId="0" applyFont="1" applyFill="1" applyBorder="1"/>
    <xf numFmtId="0" fontId="0" fillId="0" borderId="0" xfId="0" applyFill="1"/>
    <xf numFmtId="0" fontId="7" fillId="0" borderId="0" xfId="0" applyFont="1" applyFill="1"/>
    <xf numFmtId="43" fontId="0" fillId="0" borderId="0" xfId="0" applyNumberFormat="1" applyFill="1"/>
    <xf numFmtId="0" fontId="4" fillId="0" borderId="0" xfId="0" applyFont="1" applyFill="1"/>
    <xf numFmtId="0" fontId="7" fillId="2" borderId="0" xfId="0" applyFont="1" applyFill="1"/>
    <xf numFmtId="0" fontId="0" fillId="2" borderId="0" xfId="0" applyFill="1"/>
    <xf numFmtId="0" fontId="7" fillId="2" borderId="0" xfId="0" applyFont="1" applyFill="1" applyBorder="1"/>
    <xf numFmtId="0" fontId="7" fillId="2" borderId="1" xfId="0" applyFont="1" applyFill="1" applyBorder="1"/>
    <xf numFmtId="0" fontId="0" fillId="2" borderId="1" xfId="0" applyFill="1" applyBorder="1"/>
    <xf numFmtId="43" fontId="0" fillId="2" borderId="1" xfId="0" applyNumberFormat="1" applyFill="1" applyBorder="1"/>
    <xf numFmtId="43" fontId="7" fillId="0" borderId="0" xfId="0" applyNumberFormat="1" applyFont="1" applyFill="1" applyBorder="1"/>
    <xf numFmtId="43" fontId="0" fillId="0" borderId="0" xfId="0" applyNumberFormat="1" applyFill="1" applyBorder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15</xdr:col>
      <xdr:colOff>248876</xdr:colOff>
      <xdr:row>39</xdr:row>
      <xdr:rowOff>39142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7F942B2-9641-45AE-8608-40500EB53B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0"/>
          <a:ext cx="8783276" cy="7468642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0</xdr:row>
      <xdr:rowOff>0</xdr:rowOff>
    </xdr:from>
    <xdr:to>
      <xdr:col>30</xdr:col>
      <xdr:colOff>210770</xdr:colOff>
      <xdr:row>37</xdr:row>
      <xdr:rowOff>181984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6664DFF-5915-4C9E-924F-0CE9324675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53600" y="0"/>
          <a:ext cx="8745170" cy="72304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96454</xdr:colOff>
      <xdr:row>44</xdr:row>
      <xdr:rowOff>58328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F083510-9ABA-4028-B2F9-94B9306718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630854" cy="844032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123825</xdr:colOff>
      <xdr:row>31</xdr:row>
      <xdr:rowOff>114300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6DB76CCB-B3D1-4DE9-9287-82A33EBDE9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29425" cy="60198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2"/>
  <sheetViews>
    <sheetView tabSelected="1" zoomScaleNormal="100" workbookViewId="0">
      <selection activeCell="C28" sqref="C28"/>
    </sheetView>
  </sheetViews>
  <sheetFormatPr defaultRowHeight="15" x14ac:dyDescent="0.25"/>
  <cols>
    <col min="1" max="1" width="21.7109375" bestFit="1" customWidth="1"/>
    <col min="2" max="2" width="15.5703125" style="23" customWidth="1"/>
    <col min="3" max="3" width="18.28515625" bestFit="1" customWidth="1"/>
    <col min="4" max="4" width="28.140625" bestFit="1" customWidth="1"/>
    <col min="5" max="5" width="21.7109375" bestFit="1" customWidth="1"/>
    <col min="6" max="6" width="18.85546875" bestFit="1" customWidth="1"/>
    <col min="7" max="7" width="19.85546875" bestFit="1" customWidth="1"/>
    <col min="8" max="8" width="15.42578125" bestFit="1" customWidth="1"/>
    <col min="9" max="9" width="13.7109375" bestFit="1" customWidth="1"/>
    <col min="13" max="13" width="14.28515625" bestFit="1" customWidth="1"/>
    <col min="14" max="14" width="11.5703125" bestFit="1" customWidth="1"/>
  </cols>
  <sheetData>
    <row r="1" spans="1:13" x14ac:dyDescent="0.25">
      <c r="A1" s="5"/>
      <c r="B1" s="46"/>
      <c r="C1" s="5"/>
      <c r="E1" s="18"/>
      <c r="F1" s="19"/>
      <c r="G1" s="19"/>
    </row>
    <row r="2" spans="1:13" ht="16.5" x14ac:dyDescent="0.3">
      <c r="A2" s="20"/>
      <c r="B2" s="21"/>
      <c r="C2" s="22"/>
      <c r="D2" s="23"/>
      <c r="E2" t="s">
        <v>13</v>
      </c>
    </row>
    <row r="3" spans="1:13" ht="16.5" x14ac:dyDescent="0.3">
      <c r="A3" s="20" t="s">
        <v>0</v>
      </c>
      <c r="B3" s="10">
        <v>20500</v>
      </c>
      <c r="C3" s="24"/>
      <c r="D3" s="4"/>
      <c r="E3" s="25">
        <v>2006</v>
      </c>
      <c r="F3" s="26">
        <v>2024</v>
      </c>
      <c r="G3" s="27">
        <f>F3-E3</f>
        <v>18</v>
      </c>
      <c r="L3" s="1"/>
      <c r="M3" s="2"/>
    </row>
    <row r="4" spans="1:13" ht="33" x14ac:dyDescent="0.3">
      <c r="A4" s="28" t="s">
        <v>1</v>
      </c>
      <c r="B4" s="10">
        <v>2800</v>
      </c>
      <c r="C4" s="24"/>
      <c r="D4" s="4"/>
      <c r="E4" t="s">
        <v>22</v>
      </c>
      <c r="F4" s="26" t="s">
        <v>24</v>
      </c>
      <c r="G4" s="27"/>
      <c r="K4" s="17"/>
      <c r="L4" s="1"/>
      <c r="M4" s="2"/>
    </row>
    <row r="5" spans="1:13" ht="16.5" x14ac:dyDescent="0.3">
      <c r="A5" s="20" t="s">
        <v>2</v>
      </c>
      <c r="B5" s="10">
        <f>B3-B4</f>
        <v>17700</v>
      </c>
      <c r="C5" s="24"/>
      <c r="D5" s="4"/>
      <c r="E5" s="23">
        <f>40*10.764</f>
        <v>430.55999999999995</v>
      </c>
      <c r="F5">
        <f>E5*1.2</f>
        <v>516.67199999999991</v>
      </c>
      <c r="G5" s="7">
        <f>F5/10.764</f>
        <v>47.999999999999993</v>
      </c>
      <c r="H5" s="4"/>
      <c r="L5" s="1"/>
      <c r="M5" s="2"/>
    </row>
    <row r="6" spans="1:13" ht="16.5" x14ac:dyDescent="0.3">
      <c r="A6" s="20" t="s">
        <v>3</v>
      </c>
      <c r="B6" s="10">
        <f>B4</f>
        <v>2800</v>
      </c>
      <c r="C6" s="24"/>
      <c r="D6" s="4"/>
      <c r="F6" s="4"/>
      <c r="G6" s="4"/>
      <c r="H6" s="12"/>
      <c r="I6" s="12"/>
      <c r="L6" s="1"/>
      <c r="M6" s="2"/>
    </row>
    <row r="7" spans="1:13" ht="16.5" x14ac:dyDescent="0.3">
      <c r="A7" s="20" t="s">
        <v>4</v>
      </c>
      <c r="B7" s="29">
        <v>18</v>
      </c>
      <c r="C7" s="30"/>
      <c r="D7" s="31"/>
      <c r="F7" s="4"/>
      <c r="G7" s="33"/>
      <c r="H7" s="12"/>
      <c r="I7" s="12"/>
      <c r="L7" s="13"/>
      <c r="M7" s="14"/>
    </row>
    <row r="8" spans="1:13" ht="16.5" x14ac:dyDescent="0.3">
      <c r="A8" s="20" t="s">
        <v>5</v>
      </c>
      <c r="B8" s="29">
        <f>B9-B7</f>
        <v>42</v>
      </c>
      <c r="C8" s="30"/>
      <c r="D8" s="32"/>
      <c r="F8" s="33"/>
      <c r="G8" s="33"/>
      <c r="H8" s="12"/>
      <c r="I8" s="12"/>
      <c r="L8" s="13"/>
      <c r="M8" s="14"/>
    </row>
    <row r="9" spans="1:13" ht="16.5" x14ac:dyDescent="0.3">
      <c r="A9" s="20" t="s">
        <v>6</v>
      </c>
      <c r="B9" s="29">
        <v>60</v>
      </c>
      <c r="C9" s="30"/>
      <c r="D9" s="31"/>
      <c r="F9" s="4"/>
      <c r="G9" s="33"/>
      <c r="H9" s="12"/>
      <c r="I9" s="12"/>
      <c r="J9" s="15"/>
      <c r="K9" s="15"/>
      <c r="L9" s="11"/>
      <c r="M9" s="14"/>
    </row>
    <row r="10" spans="1:13" ht="33" x14ac:dyDescent="0.3">
      <c r="A10" s="28" t="s">
        <v>7</v>
      </c>
      <c r="B10" s="29">
        <f>90*B7/B9</f>
        <v>27</v>
      </c>
      <c r="C10" s="30"/>
      <c r="D10" s="31"/>
      <c r="F10" s="34"/>
      <c r="G10" s="33"/>
      <c r="H10" s="12"/>
      <c r="I10" s="12"/>
      <c r="J10" s="15"/>
      <c r="K10" s="15"/>
      <c r="L10" s="11"/>
      <c r="M10" s="14"/>
    </row>
    <row r="11" spans="1:13" ht="16.5" x14ac:dyDescent="0.3">
      <c r="A11" s="20"/>
      <c r="B11" s="35">
        <f>B10%</f>
        <v>0.27</v>
      </c>
      <c r="C11" s="36"/>
      <c r="D11" s="37"/>
      <c r="E11" t="s">
        <v>27</v>
      </c>
      <c r="G11" s="33"/>
      <c r="H11" s="12"/>
      <c r="I11" s="12"/>
      <c r="J11" s="15"/>
      <c r="K11" s="15"/>
      <c r="L11" s="11"/>
      <c r="M11" s="16"/>
    </row>
    <row r="12" spans="1:13" ht="16.5" x14ac:dyDescent="0.3">
      <c r="A12" s="20" t="s">
        <v>8</v>
      </c>
      <c r="B12" s="10">
        <f>B6*B11</f>
        <v>756</v>
      </c>
      <c r="C12" s="38"/>
      <c r="D12" s="39"/>
      <c r="E12">
        <v>438</v>
      </c>
      <c r="G12" s="33"/>
      <c r="H12" s="12"/>
      <c r="I12" s="12"/>
      <c r="J12" s="15"/>
      <c r="K12" s="15"/>
      <c r="L12" s="11"/>
      <c r="M12" s="2"/>
    </row>
    <row r="13" spans="1:13" ht="16.5" x14ac:dyDescent="0.3">
      <c r="A13" s="20" t="s">
        <v>9</v>
      </c>
      <c r="B13" s="10">
        <f>B6-B12</f>
        <v>2044</v>
      </c>
      <c r="C13" s="38"/>
      <c r="D13" s="39"/>
      <c r="G13" s="33"/>
      <c r="H13" s="12"/>
      <c r="I13" s="12"/>
      <c r="J13" s="15"/>
      <c r="K13" s="15"/>
      <c r="L13" s="11"/>
      <c r="M13" s="2"/>
    </row>
    <row r="14" spans="1:13" ht="16.5" x14ac:dyDescent="0.3">
      <c r="A14" s="20" t="s">
        <v>2</v>
      </c>
      <c r="B14" s="10">
        <f>B5</f>
        <v>17700</v>
      </c>
      <c r="C14" s="24"/>
      <c r="D14" s="4"/>
      <c r="G14" s="33"/>
      <c r="H14" s="12"/>
      <c r="I14" s="12"/>
      <c r="J14" s="15"/>
      <c r="K14" s="15"/>
      <c r="L14" s="11"/>
      <c r="M14" s="2"/>
    </row>
    <row r="15" spans="1:13" ht="16.5" x14ac:dyDescent="0.3">
      <c r="A15" s="20" t="s">
        <v>10</v>
      </c>
      <c r="B15" s="10">
        <f>B14+B13</f>
        <v>19744</v>
      </c>
      <c r="C15" s="24"/>
      <c r="D15" s="4"/>
      <c r="G15" s="33"/>
      <c r="H15" s="15"/>
      <c r="I15" s="15"/>
      <c r="J15" s="15"/>
      <c r="K15" s="15"/>
      <c r="L15" s="11"/>
      <c r="M15" s="2"/>
    </row>
    <row r="16" spans="1:13" ht="16.5" x14ac:dyDescent="0.3">
      <c r="A16" s="20" t="s">
        <v>21</v>
      </c>
      <c r="B16" s="40">
        <v>431</v>
      </c>
      <c r="C16" s="41"/>
      <c r="D16" s="4"/>
      <c r="E16" s="3"/>
      <c r="F16" s="3"/>
      <c r="G16" s="3"/>
      <c r="H16" s="4"/>
      <c r="M16" s="14"/>
    </row>
    <row r="17" spans="1:14" ht="16.5" x14ac:dyDescent="0.3">
      <c r="A17" s="41" t="s">
        <v>11</v>
      </c>
      <c r="B17" s="42">
        <f>B16*B15</f>
        <v>8509664</v>
      </c>
      <c r="C17" s="43"/>
      <c r="D17" s="4"/>
      <c r="E17" s="3"/>
      <c r="F17" s="44"/>
      <c r="G17" s="3"/>
      <c r="H17" s="4"/>
      <c r="M17" s="3"/>
      <c r="N17" s="4"/>
    </row>
    <row r="18" spans="1:14" ht="16.5" x14ac:dyDescent="0.3">
      <c r="A18" s="41" t="s">
        <v>28</v>
      </c>
      <c r="B18" s="42">
        <f>B17*0.98</f>
        <v>8339470.7199999997</v>
      </c>
      <c r="C18" s="43"/>
      <c r="D18" s="4"/>
      <c r="E18" s="3"/>
      <c r="F18" s="44"/>
      <c r="G18" s="3"/>
      <c r="H18" s="4"/>
      <c r="M18" s="3"/>
      <c r="N18" s="4"/>
    </row>
    <row r="19" spans="1:14" ht="16.5" x14ac:dyDescent="0.3">
      <c r="A19" s="41" t="s">
        <v>23</v>
      </c>
      <c r="B19" s="42">
        <f>B17*0.8</f>
        <v>6807731.2000000002</v>
      </c>
      <c r="C19" s="43"/>
      <c r="D19" s="4"/>
      <c r="E19" s="3"/>
      <c r="F19" s="44"/>
      <c r="G19" s="3"/>
      <c r="H19" s="4"/>
      <c r="M19" s="3"/>
      <c r="N19" s="4"/>
    </row>
    <row r="20" spans="1:14" ht="16.5" x14ac:dyDescent="0.3">
      <c r="A20" s="41" t="s">
        <v>12</v>
      </c>
      <c r="B20" s="42">
        <f>517*B4</f>
        <v>1447600</v>
      </c>
      <c r="C20" s="42"/>
      <c r="D20" s="4"/>
      <c r="E20" s="4"/>
      <c r="F20" s="3"/>
    </row>
    <row r="21" spans="1:14" ht="16.5" x14ac:dyDescent="0.3">
      <c r="A21" s="40" t="s">
        <v>16</v>
      </c>
      <c r="B21" s="42">
        <f>B17*0.03/12</f>
        <v>21274.16</v>
      </c>
      <c r="C21" s="42"/>
      <c r="D21" s="4"/>
      <c r="E21" s="4"/>
      <c r="F21" s="3"/>
    </row>
    <row r="22" spans="1:14" x14ac:dyDescent="0.25">
      <c r="B22" s="45"/>
    </row>
    <row r="23" spans="1:14" x14ac:dyDescent="0.25">
      <c r="B23" s="45"/>
    </row>
    <row r="25" spans="1:14" x14ac:dyDescent="0.25">
      <c r="C25" t="s">
        <v>14</v>
      </c>
    </row>
    <row r="26" spans="1:14" x14ac:dyDescent="0.25">
      <c r="B26" s="46" t="s">
        <v>15</v>
      </c>
      <c r="C26" s="5" t="s">
        <v>20</v>
      </c>
      <c r="D26" s="5" t="s">
        <v>25</v>
      </c>
      <c r="E26" s="5" t="s">
        <v>11</v>
      </c>
      <c r="F26" s="5" t="s">
        <v>17</v>
      </c>
      <c r="G26" s="5" t="s">
        <v>18</v>
      </c>
      <c r="H26" s="5" t="s">
        <v>19</v>
      </c>
      <c r="I26" s="5"/>
    </row>
    <row r="27" spans="1:14" ht="17.25" x14ac:dyDescent="0.3">
      <c r="B27" s="46">
        <v>450</v>
      </c>
      <c r="C27" s="5">
        <f>B27*1.2</f>
        <v>540</v>
      </c>
      <c r="D27" s="5"/>
      <c r="E27" s="5">
        <v>10500000</v>
      </c>
      <c r="F27" s="6">
        <f t="shared" ref="F27:F31" si="0">E27/B27</f>
        <v>23333.333333333332</v>
      </c>
      <c r="G27" s="6">
        <f>E27/C27</f>
        <v>19444.444444444445</v>
      </c>
      <c r="H27" s="6" t="e">
        <f>E27/D27</f>
        <v>#DIV/0!</v>
      </c>
      <c r="I27" s="5">
        <f>C27/B27</f>
        <v>1.2</v>
      </c>
      <c r="J27" s="8">
        <f>D27/C27</f>
        <v>0</v>
      </c>
    </row>
    <row r="28" spans="1:14" ht="17.25" x14ac:dyDescent="0.3">
      <c r="B28" s="56">
        <v>450</v>
      </c>
      <c r="C28" s="5">
        <f>B28*1.2</f>
        <v>540</v>
      </c>
      <c r="D28" s="57"/>
      <c r="E28" s="57">
        <v>9400000</v>
      </c>
      <c r="F28" s="58">
        <f t="shared" si="0"/>
        <v>20888.888888888891</v>
      </c>
      <c r="G28" s="6">
        <f>E28/C28</f>
        <v>17407.407407407409</v>
      </c>
      <c r="H28" s="6" t="e">
        <f>E28/D28</f>
        <v>#DIV/0!</v>
      </c>
      <c r="I28" s="5"/>
      <c r="J28" s="8"/>
    </row>
    <row r="29" spans="1:14" ht="17.25" x14ac:dyDescent="0.3">
      <c r="B29" s="46"/>
      <c r="C29" s="5"/>
      <c r="D29" s="5"/>
      <c r="E29" s="5"/>
      <c r="F29" s="6" t="e">
        <f t="shared" si="0"/>
        <v>#DIV/0!</v>
      </c>
      <c r="G29" s="6" t="e">
        <f>E29/C29</f>
        <v>#DIV/0!</v>
      </c>
      <c r="H29" s="6"/>
      <c r="I29" s="5"/>
      <c r="J29" s="8"/>
    </row>
    <row r="30" spans="1:14" x14ac:dyDescent="0.25">
      <c r="B30" s="56"/>
      <c r="C30" s="57"/>
      <c r="D30" s="57"/>
      <c r="E30" s="58"/>
      <c r="F30" s="58" t="e">
        <f t="shared" si="0"/>
        <v>#DIV/0!</v>
      </c>
      <c r="G30" s="6" t="e">
        <f t="shared" ref="G30:G31" si="1">E30/C30</f>
        <v>#DIV/0!</v>
      </c>
      <c r="H30" s="6" t="e">
        <f>E30/D30</f>
        <v>#DIV/0!</v>
      </c>
      <c r="I30" s="5"/>
    </row>
    <row r="31" spans="1:14" x14ac:dyDescent="0.25">
      <c r="E31" s="47"/>
      <c r="F31" s="9" t="e">
        <f t="shared" si="0"/>
        <v>#DIV/0!</v>
      </c>
      <c r="G31" s="9" t="e">
        <f t="shared" si="1"/>
        <v>#DIV/0!</v>
      </c>
      <c r="H31" s="9" t="e">
        <f>E31/#REF!</f>
        <v>#REF!</v>
      </c>
    </row>
    <row r="32" spans="1:14" x14ac:dyDescent="0.25">
      <c r="A32" s="49" t="s">
        <v>26</v>
      </c>
      <c r="B32" s="49" t="s">
        <v>29</v>
      </c>
      <c r="C32" s="50" t="s">
        <v>11</v>
      </c>
      <c r="D32" s="49" t="s">
        <v>30</v>
      </c>
      <c r="E32" s="49" t="s">
        <v>15</v>
      </c>
      <c r="F32" s="49" t="s">
        <v>17</v>
      </c>
    </row>
    <row r="33" spans="1:10" x14ac:dyDescent="0.25">
      <c r="A33" s="49"/>
      <c r="B33" s="59">
        <f>E33*1.1</f>
        <v>515.90000000000009</v>
      </c>
      <c r="C33" s="50">
        <v>8000000</v>
      </c>
      <c r="D33" s="49">
        <f>C33/B33</f>
        <v>15506.881178522966</v>
      </c>
      <c r="E33" s="51">
        <v>469</v>
      </c>
      <c r="F33" s="4">
        <f>C33/E33</f>
        <v>17057.569296375266</v>
      </c>
      <c r="G33" s="60">
        <f>B15/F33</f>
        <v>1.157492</v>
      </c>
      <c r="H33" s="4"/>
      <c r="J33" s="4"/>
    </row>
    <row r="34" spans="1:10" x14ac:dyDescent="0.25">
      <c r="A34" s="49"/>
      <c r="B34" s="55">
        <f>50.17*10.764</f>
        <v>540.02987999999993</v>
      </c>
      <c r="C34" s="53">
        <v>7800000</v>
      </c>
      <c r="D34" s="54">
        <f>C34/B34</f>
        <v>14443.645229408419</v>
      </c>
      <c r="E34" s="51">
        <f>B34/1.2</f>
        <v>450.02489999999995</v>
      </c>
      <c r="F34" s="4">
        <f>C34/E34</f>
        <v>17332.374275290102</v>
      </c>
      <c r="G34" s="60">
        <f>B15/F34</f>
        <v>1.1391399519999998</v>
      </c>
      <c r="H34" s="4"/>
    </row>
    <row r="35" spans="1:10" x14ac:dyDescent="0.25">
      <c r="A35" s="49"/>
      <c r="B35" s="48"/>
      <c r="C35" s="49"/>
      <c r="D35" s="49" t="e">
        <f>C35/B35</f>
        <v>#DIV/0!</v>
      </c>
      <c r="E35" s="51"/>
      <c r="F35" s="4"/>
    </row>
    <row r="36" spans="1:10" x14ac:dyDescent="0.25">
      <c r="A36" s="49"/>
      <c r="B36" s="50"/>
      <c r="C36" s="50"/>
      <c r="D36" s="49" t="e">
        <f>C36/B36</f>
        <v>#DIV/0!</v>
      </c>
      <c r="E36" s="51"/>
      <c r="I36" s="4"/>
    </row>
    <row r="37" spans="1:10" ht="15.75" x14ac:dyDescent="0.25">
      <c r="A37" s="52"/>
      <c r="B37" s="53"/>
      <c r="C37" s="53"/>
      <c r="D37" s="54" t="e">
        <f>C37/B37</f>
        <v>#DIV/0!</v>
      </c>
      <c r="E37" s="49"/>
    </row>
    <row r="38" spans="1:10" ht="15.75" x14ac:dyDescent="0.25">
      <c r="A38" s="52"/>
      <c r="B38" s="50"/>
      <c r="C38" s="49"/>
      <c r="D38" s="49"/>
      <c r="E38" s="49"/>
    </row>
    <row r="39" spans="1:10" ht="15.75" x14ac:dyDescent="0.25">
      <c r="A39" s="52"/>
      <c r="B39" s="50"/>
      <c r="C39" s="49"/>
      <c r="D39" s="49"/>
      <c r="E39" s="49"/>
    </row>
    <row r="40" spans="1:10" ht="15.75" x14ac:dyDescent="0.25">
      <c r="A40" s="52"/>
      <c r="B40" s="50"/>
      <c r="C40" s="49"/>
      <c r="D40" s="49"/>
      <c r="E40" s="49"/>
    </row>
    <row r="41" spans="1:10" ht="15.75" x14ac:dyDescent="0.25">
      <c r="A41" s="11"/>
    </row>
    <row r="42" spans="1:10" ht="15.75" x14ac:dyDescent="0.25">
      <c r="A42" s="11"/>
    </row>
    <row r="62" spans="3:5" x14ac:dyDescent="0.25">
      <c r="C62" s="4"/>
      <c r="D62" s="4"/>
      <c r="E62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B1" workbookViewId="0">
      <selection activeCell="Q1" sqref="Q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topLeftCell="N1" workbookViewId="0">
      <selection activeCell="AC1" sqref="AC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Sheet1</vt:lpstr>
      <vt:lpstr>Sheet2</vt:lpstr>
      <vt:lpstr>Sheet7</vt:lpstr>
      <vt:lpstr>Sheet3</vt:lpstr>
      <vt:lpstr>Sheet4</vt:lpstr>
      <vt:lpstr>Sheet5</vt:lpstr>
      <vt:lpstr>Sheet6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2024-12-06T07:32:35Z</dcterms:modified>
</cp:coreProperties>
</file>