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Diamond Branch BKC\Mavjibhai Manjibhai Kevadiya\"/>
    </mc:Choice>
  </mc:AlternateContent>
  <xr:revisionPtr revIDLastSave="0" documentId="13_ncr:1_{2EF21151-E7ED-4DC8-9755-8F1EAA364DD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4" l="1"/>
  <c r="P2" i="4"/>
  <c r="C12" i="25" l="1"/>
  <c r="C5" i="25" l="1"/>
  <c r="C4" i="25"/>
  <c r="C3" i="25"/>
  <c r="Q2" i="4"/>
  <c r="B2" i="4" s="1"/>
  <c r="C2" i="4" s="1"/>
  <c r="Q3" i="4"/>
  <c r="B3" i="4" s="1"/>
  <c r="C3" i="4" s="1"/>
  <c r="D3" i="4" s="1"/>
  <c r="Q4" i="4"/>
  <c r="B4" i="4" s="1"/>
  <c r="C4" i="4" s="1"/>
  <c r="D4" i="4" s="1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<sst xmlns="http://schemas.openxmlformats.org/spreadsheetml/2006/main" count="129" uniqueCount="87">
  <si>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</si>
  <si>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</si>
  <si>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</si>
  <si>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</si>
  <si>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</si>
  <si>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</si>
  <si>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</si>
  <si>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</si>
  <si>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</si>
  <si>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</si>
  <si>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</si>
  <si>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</si>
  <si>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</si>
  <si>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</si>
  <si>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</si>
  <si>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</si>
  <si>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</si>
  <si>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</si>
  <si>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</si>
  <si>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</si>
  <si>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</si>
  <si>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</si>
  <si>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</si>
  <si>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</si>
  <si>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</si>
  <si>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</si>
  <si>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</si>
  <si>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</si>
  <si>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</si>
  <si>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</si>
  <si>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</si>
  <si>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</si>
  <si>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</si>
  <si>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</si>
  <si>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</si>
  <si>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</si>
  <si>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</si>
  <si>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</si>
  <si>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</si>
  <si>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</si>
  <si>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</si>
  <si>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</si>
  <si>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</si>
  <si>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</si>
  <si>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</si>
  <si>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</si>
  <si>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</si>
  <si>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</si>
  <si>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</si>
  <si>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</si>
  <si>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</si>
  <si>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</si>
  <si>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</si>
  <si>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</si>
  <si>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</si>
  <si>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</si>
  <si>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</si>
  <si>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</si>
  <si>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</si>
  <si>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</si>
  <si>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</si>
  <si>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</si>
  <si>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</si>
  <si>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</si>
  <si>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</si>
  <si>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</si>
  <si>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</si>
  <si>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</si>
  <si>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</si>
  <si>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</si>
  <si>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</si>
  <si>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</si>
  <si>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</si>
  <si>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</si>
  <si>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</si>
  <si>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</si>
  <si>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</si>
  <si>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</si>
  <si>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</si>
  <si>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</si>
  <si>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</si>
  <si>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</si>
  <si>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</si>
  <si>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</si>
  <si>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IGR-24.05.23</t>
  </si>
  <si>
    <t>IGR-20.03.23</t>
  </si>
  <si>
    <t>IGR-25.01.24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</si>
</sst>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05C0AD-C64A-419E-9190-D60668E0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21E79E-6E29-44BF-933B-1E814E1CA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109A6-EFFF-4B16-B6C2-2BDB14575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208711.16499999998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238111.16499999998</v>
      </c>
      <c r="D9" s="51" t="s">
        <v>62</v>
      </c>
      <c r="E9" s="52">
        <f>C9/10.764</f>
        <v>22121.066982534372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1989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35</v>
      </c>
      <c r="D13" s="58">
        <f>D12-C13</f>
        <v>65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B14" sqref="B14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28000</v>
      </c>
      <c r="C3" s="19" t="s">
        <v>76</v>
      </c>
      <c r="D3" s="6" t="s">
        <v>72</v>
      </c>
    </row>
    <row r="4" spans="1:4" ht="30" x14ac:dyDescent="0.25">
      <c r="A4" s="18" t="s">
        <v>14</v>
      </c>
      <c r="B4" s="16">
        <v>2700</v>
      </c>
      <c r="C4" s="19"/>
    </row>
    <row r="5" spans="1:4" x14ac:dyDescent="0.25">
      <c r="A5" s="13" t="s">
        <v>15</v>
      </c>
      <c r="B5" s="16">
        <f>B3-B4</f>
        <v>25300</v>
      </c>
      <c r="C5" s="19"/>
    </row>
    <row r="6" spans="1:4" x14ac:dyDescent="0.25">
      <c r="A6" s="13" t="s">
        <v>16</v>
      </c>
      <c r="B6" s="16">
        <f>B4</f>
        <v>2700</v>
      </c>
      <c r="C6" s="19"/>
    </row>
    <row r="7" spans="1:4" x14ac:dyDescent="0.25">
      <c r="A7" s="13" t="s">
        <v>17</v>
      </c>
      <c r="B7" s="20">
        <f>C7-C8</f>
        <v>35</v>
      </c>
      <c r="C7" s="20">
        <v>2024</v>
      </c>
    </row>
    <row r="8" spans="1:4" x14ac:dyDescent="0.25">
      <c r="A8" s="13" t="s">
        <v>18</v>
      </c>
      <c r="B8" s="20">
        <f>B9-B7</f>
        <v>25</v>
      </c>
      <c r="C8" s="20">
        <v>1989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52.5</v>
      </c>
      <c r="C10" s="20"/>
    </row>
    <row r="11" spans="1:4" x14ac:dyDescent="0.25">
      <c r="A11" s="13"/>
      <c r="B11" s="21">
        <f>B10%</f>
        <v>0.52500000000000002</v>
      </c>
      <c r="C11" s="21"/>
    </row>
    <row r="12" spans="1:4" x14ac:dyDescent="0.25">
      <c r="A12" s="13" t="s">
        <v>21</v>
      </c>
      <c r="B12" s="16">
        <f>B6*B11</f>
        <v>1417.5</v>
      </c>
      <c r="C12" s="19"/>
    </row>
    <row r="13" spans="1:4" x14ac:dyDescent="0.25">
      <c r="A13" s="13" t="s">
        <v>22</v>
      </c>
      <c r="B13" s="16">
        <f>B6-B12</f>
        <v>1282.5</v>
      </c>
      <c r="C13" s="19"/>
    </row>
    <row r="14" spans="1:4" x14ac:dyDescent="0.25">
      <c r="A14" s="13" t="s">
        <v>15</v>
      </c>
      <c r="B14" s="16">
        <f>B5</f>
        <v>25300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26582.5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1015</v>
      </c>
      <c r="C18" s="20"/>
    </row>
    <row r="19" spans="1:4" x14ac:dyDescent="0.25">
      <c r="A19" s="13" t="s">
        <v>74</v>
      </c>
      <c r="B19" s="24">
        <f>B18*B16</f>
        <v>26981237.5</v>
      </c>
      <c r="C19" s="65"/>
      <c r="D19" s="58"/>
    </row>
    <row r="20" spans="1:4" x14ac:dyDescent="0.25">
      <c r="A20" s="13" t="s">
        <v>24</v>
      </c>
      <c r="B20" s="25">
        <f>B19*90%</f>
        <v>24283113.75</v>
      </c>
      <c r="C20" s="24"/>
      <c r="D20" s="58"/>
    </row>
    <row r="21" spans="1:4" x14ac:dyDescent="0.25">
      <c r="A21" s="13" t="s">
        <v>25</v>
      </c>
      <c r="B21" s="25">
        <f>B19*80%</f>
        <v>21584990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2740500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56210.911458333336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2" sqref="G2:S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525.19349999999997</v>
      </c>
      <c r="C2" s="4">
        <f t="shared" ref="C2:C16" si="1">B2*1.2</f>
        <v>630.23219999999992</v>
      </c>
      <c r="D2" s="4">
        <f t="shared" ref="D2:D16" si="2">C2*1.2</f>
        <v>756.27863999999988</v>
      </c>
      <c r="E2" s="5">
        <f t="shared" ref="E2:E16" si="3">R2</f>
        <v>15000000</v>
      </c>
      <c r="F2" s="4">
        <f t="shared" ref="F2:F15" si="4">ROUND((E2/B2),0)</f>
        <v>28561</v>
      </c>
      <c r="G2" s="4">
        <f t="shared" ref="G2:G15" si="5">ROUND((E2/C2),0)</f>
        <v>23801</v>
      </c>
      <c r="H2" s="4">
        <f t="shared" ref="H2:H15" si="6">ROUND((E2/D2),0)</f>
        <v>19834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>58.55*10.764</f>
        <v>630.23219999999992</v>
      </c>
      <c r="Q2">
        <f t="shared" ref="Q2:Q10" si="9">P2/1.2</f>
        <v>525.19349999999997</v>
      </c>
      <c r="R2" s="2">
        <v>15000000</v>
      </c>
      <c r="S2" s="2" t="s">
        <v>84</v>
      </c>
    </row>
    <row r="3" spans="1:19" x14ac:dyDescent="0.25">
      <c r="A3" s="4">
        <v>2</v>
      </c>
      <c r="B3" s="4">
        <f t="shared" si="0"/>
        <v>845.83333333333337</v>
      </c>
      <c r="C3" s="4">
        <f t="shared" si="1"/>
        <v>1015</v>
      </c>
      <c r="D3" s="4">
        <f t="shared" si="2"/>
        <v>1218</v>
      </c>
      <c r="E3" s="5">
        <f t="shared" si="3"/>
        <v>25950000</v>
      </c>
      <c r="F3" s="4">
        <f t="shared" si="4"/>
        <v>30680</v>
      </c>
      <c r="G3" s="4">
        <f t="shared" si="5"/>
        <v>25567</v>
      </c>
      <c r="H3" s="4">
        <f t="shared" si="6"/>
        <v>21305</v>
      </c>
      <c r="I3" s="4">
        <f t="shared" si="7"/>
        <v>0</v>
      </c>
      <c r="J3" s="4">
        <f t="shared" si="8"/>
        <v>0</v>
      </c>
      <c r="O3">
        <v>0</v>
      </c>
      <c r="P3">
        <v>1015</v>
      </c>
      <c r="Q3">
        <f t="shared" si="9"/>
        <v>845.83333333333337</v>
      </c>
      <c r="R3" s="2">
        <v>25950000</v>
      </c>
      <c r="S3" s="2" t="s">
        <v>85</v>
      </c>
    </row>
    <row r="4" spans="1:19" x14ac:dyDescent="0.25">
      <c r="A4" s="4">
        <v>3</v>
      </c>
      <c r="B4" s="4">
        <f t="shared" si="0"/>
        <v>891.97679999999991</v>
      </c>
      <c r="C4" s="4">
        <f t="shared" si="1"/>
        <v>1070.3721599999999</v>
      </c>
      <c r="D4" s="4">
        <f t="shared" si="2"/>
        <v>1284.4465919999998</v>
      </c>
      <c r="E4" s="5">
        <f t="shared" si="3"/>
        <v>22000000</v>
      </c>
      <c r="F4" s="4">
        <f t="shared" si="4"/>
        <v>24664</v>
      </c>
      <c r="G4" s="4">
        <f t="shared" si="5"/>
        <v>20554</v>
      </c>
      <c r="H4" s="4">
        <f t="shared" si="6"/>
        <v>17128</v>
      </c>
      <c r="I4" s="4">
        <f t="shared" si="7"/>
        <v>0</v>
      </c>
      <c r="J4" s="4">
        <f t="shared" si="8"/>
        <v>0</v>
      </c>
      <c r="O4">
        <v>0</v>
      </c>
      <c r="P4">
        <f>99.44*10.764</f>
        <v>1070.3721599999999</v>
      </c>
      <c r="Q4">
        <f t="shared" si="9"/>
        <v>891.97679999999991</v>
      </c>
      <c r="R4" s="2">
        <v>22000000</v>
      </c>
      <c r="S4" s="2" t="s">
        <v>86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ref="P5:P10" si="10">O5/1.2</f>
        <v>0</v>
      </c>
      <c r="Q5">
        <f t="shared" si="9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757</v>
      </c>
    </row>
    <row r="29" spans="1:19" s="9" customFormat="1" x14ac:dyDescent="0.25">
      <c r="C29" s="60" t="s">
        <v>1</v>
      </c>
      <c r="D29" s="60"/>
      <c r="F29" s="45" t="s">
        <v>72</v>
      </c>
      <c r="G29" s="45">
        <v>1015</v>
      </c>
      <c r="H29" s="9">
        <f>G29/G28</f>
        <v>1.3408190224570673</v>
      </c>
    </row>
    <row r="30" spans="1:19" s="9" customFormat="1" x14ac:dyDescent="0.25">
      <c r="F30" s="45" t="s">
        <v>73</v>
      </c>
      <c r="G30" s="45"/>
    </row>
    <row r="31" spans="1:19" s="9" customFormat="1" x14ac:dyDescent="0.25">
      <c r="C31" s="63"/>
      <c r="D31" s="63"/>
      <c r="F31" s="63" t="s">
        <v>74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2025-01-07T08:59:52Z</dcterms:modified>
</cp:coreProperties>
</file>