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1 Work Saiprasad\Nanded\"/>
    </mc:Choice>
  </mc:AlternateContent>
  <xr:revisionPtr revIDLastSave="0" documentId="13_ncr:1_{6502B8E4-2775-4C74-BF0A-05E1EDF24392}" xr6:coauthVersionLast="47" xr6:coauthVersionMax="47" xr10:uidLastSave="{00000000-0000-0000-0000-000000000000}"/>
  <bookViews>
    <workbookView xWindow="4890" yWindow="705" windowWidth="13830" windowHeight="14775" xr2:uid="{00000000-000D-0000-FFFF-FFFF00000000}"/>
  </bookViews>
  <sheets>
    <sheet name="Calculation" sheetId="1" r:id="rId1"/>
    <sheet name="Kavita Rathod Calculation" sheetId="5" r:id="rId2"/>
    <sheet name="Uttam Rathod Calculation" sheetId="7" r:id="rId3"/>
    <sheet name="RR Survey 23" sheetId="3" r:id="rId4"/>
    <sheet name="RR Survey 17" sheetId="2" r:id="rId5"/>
    <sheet name="RR Survey 56" sheetId="4" r:id="rId6"/>
    <sheet name="RR Survey 75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B2" i="5"/>
  <c r="E15" i="7"/>
  <c r="E10" i="7"/>
  <c r="E12" i="7" s="1"/>
  <c r="E14" i="7" s="1"/>
  <c r="E7" i="7"/>
  <c r="E2" i="7"/>
  <c r="B31" i="7"/>
  <c r="B27" i="7"/>
  <c r="B26" i="7"/>
  <c r="B23" i="7"/>
  <c r="B18" i="7"/>
  <c r="B20" i="7" s="1"/>
  <c r="B22" i="7" s="1"/>
  <c r="B10" i="7"/>
  <c r="B12" i="7" s="1"/>
  <c r="B14" i="7" s="1"/>
  <c r="B7" i="7"/>
  <c r="B2" i="7"/>
  <c r="M24" i="7"/>
  <c r="H24" i="7"/>
  <c r="J24" i="7" s="1"/>
  <c r="M23" i="7"/>
  <c r="H23" i="7"/>
  <c r="J23" i="7" s="1"/>
  <c r="M22" i="7"/>
  <c r="J22" i="7"/>
  <c r="H22" i="7"/>
  <c r="M21" i="7"/>
  <c r="H21" i="7"/>
  <c r="J21" i="7" s="1"/>
  <c r="M20" i="7"/>
  <c r="H20" i="7"/>
  <c r="J20" i="7" s="1"/>
  <c r="M19" i="7"/>
  <c r="J19" i="7"/>
  <c r="H19" i="7"/>
  <c r="E4" i="7"/>
  <c r="E6" i="7" s="1"/>
  <c r="B28" i="7"/>
  <c r="B30" i="7" s="1"/>
  <c r="B4" i="7"/>
  <c r="B6" i="7" s="1"/>
  <c r="J40" i="5"/>
  <c r="E40" i="5"/>
  <c r="G40" i="5" s="1"/>
  <c r="J39" i="5"/>
  <c r="E39" i="5"/>
  <c r="G39" i="5" s="1"/>
  <c r="J38" i="5"/>
  <c r="G38" i="5"/>
  <c r="E38" i="5"/>
  <c r="J37" i="5"/>
  <c r="E37" i="5"/>
  <c r="G37" i="5" s="1"/>
  <c r="J36" i="5"/>
  <c r="E36" i="5"/>
  <c r="G36" i="5" s="1"/>
  <c r="J35" i="5"/>
  <c r="E35" i="5"/>
  <c r="G35" i="5" s="1"/>
  <c r="J34" i="5"/>
  <c r="G34" i="5"/>
  <c r="E34" i="5"/>
  <c r="F23" i="5"/>
  <c r="F26" i="5"/>
  <c r="F28" i="5" s="1"/>
  <c r="F30" i="5" s="1"/>
  <c r="F18" i="5"/>
  <c r="F20" i="5" s="1"/>
  <c r="F22" i="5" s="1"/>
  <c r="F15" i="5"/>
  <c r="F10" i="5"/>
  <c r="F12" i="5" s="1"/>
  <c r="F14" i="5" s="1"/>
  <c r="F7" i="5"/>
  <c r="F4" i="5"/>
  <c r="F6" i="5" s="1"/>
  <c r="F2" i="5"/>
  <c r="B10" i="5"/>
  <c r="B12" i="5" s="1"/>
  <c r="B18" i="5"/>
  <c r="B23" i="5"/>
  <c r="B20" i="5"/>
  <c r="B22" i="5" s="1"/>
  <c r="B15" i="5"/>
  <c r="E13" i="7" l="1"/>
  <c r="E5" i="7"/>
  <c r="B29" i="7"/>
  <c r="B21" i="7"/>
  <c r="B13" i="7"/>
  <c r="B5" i="7"/>
  <c r="B14" i="5"/>
  <c r="B13" i="5"/>
  <c r="B21" i="5"/>
  <c r="F5" i="5"/>
  <c r="F29" i="5"/>
  <c r="F21" i="5"/>
  <c r="F13" i="5"/>
  <c r="E15" i="1"/>
  <c r="E14" i="1"/>
  <c r="G14" i="1" s="1"/>
  <c r="E13" i="1"/>
  <c r="E12" i="1"/>
  <c r="J12" i="1"/>
  <c r="J13" i="1"/>
  <c r="J14" i="1"/>
  <c r="J15" i="1"/>
  <c r="J16" i="1"/>
  <c r="G12" i="1"/>
  <c r="G13" i="1"/>
  <c r="G15" i="1"/>
  <c r="G16" i="1"/>
  <c r="B4" i="5"/>
  <c r="J3" i="1"/>
  <c r="J4" i="1"/>
  <c r="J5" i="1"/>
  <c r="J6" i="1"/>
  <c r="J7" i="1"/>
  <c r="J8" i="1"/>
  <c r="J11" i="1"/>
  <c r="J10" i="1"/>
  <c r="J9" i="1"/>
  <c r="E10" i="1"/>
  <c r="E11" i="1"/>
  <c r="E3" i="1"/>
  <c r="E4" i="1"/>
  <c r="E5" i="1"/>
  <c r="E6" i="1"/>
  <c r="E7" i="1"/>
  <c r="E8" i="1"/>
  <c r="E9" i="1"/>
  <c r="B5" i="5" l="1"/>
  <c r="B6" i="5"/>
  <c r="E17" i="1"/>
  <c r="G3" i="1"/>
  <c r="G7" i="1"/>
  <c r="G10" i="1"/>
  <c r="G11" i="1"/>
  <c r="G4" i="1"/>
  <c r="G5" i="1"/>
  <c r="G6" i="1"/>
  <c r="G8" i="1"/>
  <c r="G9" i="1"/>
  <c r="G17" i="1" l="1"/>
</calcChain>
</file>

<file path=xl/sharedStrings.xml><?xml version="1.0" encoding="utf-8"?>
<sst xmlns="http://schemas.openxmlformats.org/spreadsheetml/2006/main" count="195" uniqueCount="50">
  <si>
    <t>Survey No.</t>
  </si>
  <si>
    <t>Area (H)</t>
  </si>
  <si>
    <t>Area in Acres</t>
  </si>
  <si>
    <t>Value</t>
  </si>
  <si>
    <t>Land Value</t>
  </si>
  <si>
    <t>Total Fair Market Value</t>
  </si>
  <si>
    <t>Realisable Value</t>
  </si>
  <si>
    <t>Distress Value</t>
  </si>
  <si>
    <t>Guideline Value</t>
  </si>
  <si>
    <t>Location</t>
  </si>
  <si>
    <t>19°48'39.1"N 78°16'23.1"E</t>
  </si>
  <si>
    <t>19°48'05.1"N 78°20'18.3"E</t>
  </si>
  <si>
    <t>19°46'33.2"N 78°14'37.0"E</t>
  </si>
  <si>
    <t>19°47'59.4"N 78°18'59.1"E</t>
  </si>
  <si>
    <t>19°46'55.9"N 78°18'29.4"E</t>
  </si>
  <si>
    <t>19°46'56.0"N 78°18'29.3"E</t>
  </si>
  <si>
    <t>19°46'57.2"N 78°18'34.8"E</t>
  </si>
  <si>
    <t>19°47'59.3"N 78°20'04.7"E</t>
  </si>
  <si>
    <t>Total Area</t>
  </si>
  <si>
    <t>Total</t>
  </si>
  <si>
    <t>RR</t>
  </si>
  <si>
    <t xml:space="preserve"> Survey No 17 </t>
  </si>
  <si>
    <t xml:space="preserve"> Survey No 23 </t>
  </si>
  <si>
    <t xml:space="preserve"> Survey No 56 </t>
  </si>
  <si>
    <t>Land Development</t>
  </si>
  <si>
    <t>Shirpur</t>
  </si>
  <si>
    <t>Palashi</t>
  </si>
  <si>
    <t>Kothari Sind</t>
  </si>
  <si>
    <t>Mandvi</t>
  </si>
  <si>
    <t>Compound Fencing</t>
  </si>
  <si>
    <t>Patoda Bk</t>
  </si>
  <si>
    <t>Name of Client</t>
  </si>
  <si>
    <t>Uttam Rathod</t>
  </si>
  <si>
    <t>Kavita Rathod</t>
  </si>
  <si>
    <t>Chirag Rathod</t>
  </si>
  <si>
    <t>19°46'32.3"N 78°14'37.1"E</t>
  </si>
  <si>
    <t>19°47'54.8"N 78°18'57.4"E</t>
  </si>
  <si>
    <t>Rate per Acre</t>
  </si>
  <si>
    <t>Add Structure Cost Around 1500000</t>
  </si>
  <si>
    <t>Case No</t>
  </si>
  <si>
    <t>Fencing</t>
  </si>
  <si>
    <t xml:space="preserve"> Survey No 75</t>
  </si>
  <si>
    <t xml:space="preserve"> Survey No 114 </t>
  </si>
  <si>
    <t xml:space="preserve"> Survey No 14 </t>
  </si>
  <si>
    <t xml:space="preserve"> Survey No 76 </t>
  </si>
  <si>
    <t xml:space="preserve"> Survey No 76</t>
  </si>
  <si>
    <t xml:space="preserve"> Survey No 105 </t>
  </si>
  <si>
    <t xml:space="preserve"> Survey No 106</t>
  </si>
  <si>
    <t xml:space="preserve"> Survey No 114</t>
  </si>
  <si>
    <t xml:space="preserve"> Survey No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</si>
</sst>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202124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2" fillId="0" borderId="0" xfId="1" applyFont="1" applyBorder="1" applyAlignment="1">
      <alignment horizontal="center" vertical="top"/>
    </xf>
    <xf numFmtId="43" fontId="3" fillId="0" borderId="0" xfId="1" applyFont="1" applyBorder="1"/>
    <xf numFmtId="43" fontId="4" fillId="0" borderId="0" xfId="1" applyFont="1" applyBorder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43" fontId="6" fillId="0" borderId="2" xfId="1" applyFont="1" applyBorder="1"/>
    <xf numFmtId="43" fontId="6" fillId="0" borderId="2" xfId="0" applyNumberFormat="1" applyFont="1" applyBorder="1"/>
    <xf numFmtId="0" fontId="6" fillId="0" borderId="2" xfId="0" applyFont="1" applyBorder="1"/>
    <xf numFmtId="0" fontId="2" fillId="0" borderId="2" xfId="0" applyFont="1" applyBorder="1" applyAlignment="1">
      <alignment vertical="center"/>
    </xf>
    <xf numFmtId="0" fontId="3" fillId="0" borderId="4" xfId="0" applyFont="1" applyBorder="1"/>
    <xf numFmtId="43" fontId="3" fillId="0" borderId="5" xfId="0" applyNumberFormat="1" applyFont="1" applyBorder="1"/>
    <xf numFmtId="0" fontId="4" fillId="0" borderId="4" xfId="0" applyFont="1" applyBorder="1"/>
    <xf numFmtId="43" fontId="4" fillId="0" borderId="5" xfId="0" applyNumberFormat="1" applyFont="1" applyBorder="1"/>
    <xf numFmtId="0" fontId="9" fillId="0" borderId="0" xfId="0" applyFont="1"/>
    <xf numFmtId="43" fontId="5" fillId="0" borderId="5" xfId="0" applyNumberFormat="1" applyFont="1" applyBorder="1"/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43" fontId="6" fillId="2" borderId="2" xfId="1" applyFont="1" applyFill="1" applyBorder="1"/>
    <xf numFmtId="43" fontId="6" fillId="2" borderId="2" xfId="0" applyNumberFormat="1" applyFont="1" applyFill="1" applyBorder="1"/>
    <xf numFmtId="0" fontId="6" fillId="2" borderId="2" xfId="0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3" borderId="2" xfId="0" applyFont="1" applyFill="1" applyBorder="1"/>
    <xf numFmtId="0" fontId="6" fillId="2" borderId="0" xfId="0" applyFont="1" applyFill="1"/>
    <xf numFmtId="0" fontId="6" fillId="2" borderId="2" xfId="0" applyFont="1" applyFill="1" applyBorder="1" applyAlignment="1">
      <alignment horizontal="center" vertical="center"/>
    </xf>
    <xf numFmtId="43" fontId="6" fillId="0" borderId="2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/>
    <xf numFmtId="43" fontId="2" fillId="3" borderId="2" xfId="1" applyFont="1" applyFill="1" applyBorder="1"/>
    <xf numFmtId="164" fontId="2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6" fillId="3" borderId="2" xfId="0" applyNumberFormat="1" applyFont="1" applyFill="1" applyBorder="1"/>
    <xf numFmtId="0" fontId="6" fillId="4" borderId="0" xfId="0" applyFont="1" applyFill="1"/>
    <xf numFmtId="0" fontId="6" fillId="5" borderId="0" xfId="0" applyFont="1" applyFill="1"/>
    <xf numFmtId="43" fontId="6" fillId="0" borderId="2" xfId="1" applyFont="1" applyBorder="1" applyAlignment="1">
      <alignment horizontal="center"/>
    </xf>
    <xf numFmtId="43" fontId="6" fillId="0" borderId="0" xfId="0" applyNumberFormat="1" applyFont="1"/>
    <xf numFmtId="0" fontId="6" fillId="4" borderId="2" xfId="0" applyFont="1" applyFill="1" applyBorder="1"/>
    <xf numFmtId="0" fontId="6" fillId="5" borderId="2" xfId="0" applyFont="1" applyFill="1" applyBorder="1"/>
    <xf numFmtId="0" fontId="2" fillId="0" borderId="2" xfId="0" applyFont="1" applyBorder="1" applyAlignment="1">
      <alignment vertical="center" wrapText="1"/>
    </xf>
    <xf numFmtId="0" fontId="10" fillId="0" borderId="4" xfId="0" applyFont="1" applyBorder="1"/>
    <xf numFmtId="43" fontId="10" fillId="0" borderId="5" xfId="0" applyNumberFormat="1" applyFont="1" applyBorder="1"/>
    <xf numFmtId="0" fontId="5" fillId="0" borderId="4" xfId="0" applyFont="1" applyBorder="1"/>
    <xf numFmtId="164" fontId="2" fillId="2" borderId="2" xfId="0" applyNumberFormat="1" applyFont="1" applyFill="1" applyBorder="1" applyAlignment="1">
      <alignment horizontal="center"/>
    </xf>
    <xf numFmtId="43" fontId="2" fillId="2" borderId="2" xfId="1" applyFont="1" applyFill="1" applyBorder="1"/>
    <xf numFmtId="43" fontId="2" fillId="2" borderId="2" xfId="0" applyNumberFormat="1" applyFont="1" applyFill="1" applyBorder="1"/>
    <xf numFmtId="0" fontId="2" fillId="2" borderId="2" xfId="0" applyFont="1" applyFill="1" applyBorder="1"/>
    <xf numFmtId="0" fontId="2" fillId="2" borderId="0" xfId="0" applyFont="1" applyFill="1"/>
    <xf numFmtId="0" fontId="2" fillId="0" borderId="2" xfId="0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top"/>
    </xf>
    <xf numFmtId="43" fontId="8" fillId="0" borderId="3" xfId="0" applyNumberFormat="1" applyFont="1" applyBorder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43" fontId="5" fillId="0" borderId="3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43" fontId="5" fillId="2" borderId="2" xfId="1" applyFont="1" applyFill="1" applyBorder="1"/>
    <xf numFmtId="43" fontId="5" fillId="2" borderId="2" xfId="0" applyNumberFormat="1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4" borderId="0" xfId="0" applyFont="1" applyFill="1"/>
    <xf numFmtId="0" fontId="5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104776</xdr:rowOff>
    </xdr:from>
    <xdr:to>
      <xdr:col>9</xdr:col>
      <xdr:colOff>123150</xdr:colOff>
      <xdr:row>25</xdr:row>
      <xdr:rowOff>60389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E1C31-B7A8-E977-BCAB-2E4EDA742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4776"/>
          <a:ext cx="5400000" cy="4718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10</xdr:col>
      <xdr:colOff>545925</xdr:colOff>
      <xdr:row>34</xdr:row>
      <xdr:rowOff>37040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BC28BD-0232-0369-8F68-A7C72268E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33350"/>
          <a:ext cx="6480000" cy="6380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10</xdr:col>
      <xdr:colOff>406748</xdr:colOff>
      <xdr:row>29</xdr:row>
      <xdr:rowOff>56475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53471-653A-3672-CDB7-77C1118C4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80975"/>
          <a:ext cx="6369398" cy="54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123825</xdr:rowOff>
    </xdr:from>
    <xdr:to>
      <xdr:col>10</xdr:col>
      <xdr:colOff>517350</xdr:colOff>
      <xdr:row>30</xdr:row>
      <xdr:rowOff>88743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8F6F1F-0EFF-8FCD-3F8A-68505E5CA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23825"/>
          <a:ext cx="6480000" cy="5679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4"/>
  <sheetViews>
    <sheetView tabSelected="1" zoomScale="85" zoomScaleNormal="85" workbookViewId="0">
      <selection activeCell="D27" sqref="D27"/>
    </sheetView>
  </sheetViews>
  <sheetFormatPr defaultRowHeight="16.5" x14ac:dyDescent="0.3"/>
  <cols>
    <col min="1" max="1" width="8.7109375" style="4" customWidth="1"/>
    <col min="2" max="2" width="17.28515625" style="4" customWidth="1"/>
    <col min="3" max="3" width="11" style="4" customWidth="1"/>
    <col min="4" max="4" width="9" style="4" customWidth="1"/>
    <col min="5" max="5" width="8.7109375" style="4" customWidth="1"/>
    <col min="6" max="6" width="13.7109375" style="4" customWidth="1"/>
    <col min="7" max="7" width="15.140625" style="4" customWidth="1"/>
    <col min="8" max="8" width="23.42578125" style="4" bestFit="1" customWidth="1"/>
    <col min="9" max="9" width="12.140625" style="4" customWidth="1"/>
    <col min="10" max="10" width="12.140625" style="4" bestFit="1" customWidth="1"/>
    <col min="11" max="11" width="16" style="4" bestFit="1" customWidth="1"/>
    <col min="12" max="12" width="10.5703125" style="4" bestFit="1" customWidth="1"/>
    <col min="13" max="13" width="29.7109375" style="4" bestFit="1" customWidth="1"/>
    <col min="14" max="16384" width="9.140625" style="4"/>
  </cols>
  <sheetData>
    <row r="2" spans="1:13" ht="33" x14ac:dyDescent="0.3">
      <c r="A2" s="5" t="s">
        <v>0</v>
      </c>
      <c r="B2" s="5" t="s">
        <v>31</v>
      </c>
      <c r="C2" s="5" t="s">
        <v>39</v>
      </c>
      <c r="D2" s="6" t="s">
        <v>1</v>
      </c>
      <c r="E2" s="5" t="s">
        <v>2</v>
      </c>
      <c r="F2" s="6" t="s">
        <v>37</v>
      </c>
      <c r="G2" s="6" t="s">
        <v>3</v>
      </c>
      <c r="H2" s="6" t="s">
        <v>9</v>
      </c>
      <c r="I2" s="6" t="s">
        <v>20</v>
      </c>
      <c r="J2" s="11"/>
      <c r="K2" s="12" t="s">
        <v>24</v>
      </c>
    </row>
    <row r="3" spans="1:13" x14ac:dyDescent="0.3">
      <c r="A3" s="7">
        <v>75</v>
      </c>
      <c r="B3" s="7" t="s">
        <v>32</v>
      </c>
      <c r="C3" s="7">
        <v>12776</v>
      </c>
      <c r="D3" s="26">
        <v>1.64</v>
      </c>
      <c r="E3" s="8">
        <f t="shared" ref="E3:E4" si="0">D3*2.47</f>
        <v>4.0507999999999997</v>
      </c>
      <c r="F3" s="30">
        <v>600000</v>
      </c>
      <c r="G3" s="10">
        <f t="shared" ref="G3:G4" si="1">F3*E3</f>
        <v>2430480</v>
      </c>
      <c r="H3" s="11" t="s">
        <v>12</v>
      </c>
      <c r="I3" s="30">
        <v>547800</v>
      </c>
      <c r="J3" s="10">
        <f t="shared" ref="J3:J4" si="2">I3*D3</f>
        <v>898392</v>
      </c>
      <c r="K3" s="30">
        <v>85000</v>
      </c>
      <c r="L3" s="4" t="s">
        <v>30</v>
      </c>
    </row>
    <row r="4" spans="1:13" x14ac:dyDescent="0.3">
      <c r="A4" s="7">
        <v>76</v>
      </c>
      <c r="B4" s="7" t="s">
        <v>32</v>
      </c>
      <c r="C4" s="7">
        <v>12775</v>
      </c>
      <c r="D4" s="26">
        <v>3.21</v>
      </c>
      <c r="E4" s="8">
        <f t="shared" si="0"/>
        <v>7.928700000000001</v>
      </c>
      <c r="F4" s="9">
        <v>750000</v>
      </c>
      <c r="G4" s="10">
        <f t="shared" si="1"/>
        <v>5946525.0000000009</v>
      </c>
      <c r="H4" s="11" t="s">
        <v>13</v>
      </c>
      <c r="I4" s="9"/>
      <c r="J4" s="10">
        <f t="shared" si="2"/>
        <v>0</v>
      </c>
      <c r="K4" s="9">
        <v>130000</v>
      </c>
      <c r="L4" s="4" t="s">
        <v>25</v>
      </c>
    </row>
    <row r="5" spans="1:13" x14ac:dyDescent="0.3">
      <c r="A5" s="7">
        <v>105</v>
      </c>
      <c r="B5" s="7" t="s">
        <v>32</v>
      </c>
      <c r="C5" s="7">
        <v>12777</v>
      </c>
      <c r="D5" s="26">
        <v>0.93</v>
      </c>
      <c r="E5" s="8">
        <f t="shared" ref="E5:E15" si="3">D5*2.47</f>
        <v>2.2971000000000004</v>
      </c>
      <c r="F5" s="9">
        <v>700000</v>
      </c>
      <c r="G5" s="10">
        <f t="shared" ref="G5:G11" si="4">F5*E5</f>
        <v>1607970.0000000002</v>
      </c>
      <c r="H5" s="11" t="s">
        <v>14</v>
      </c>
      <c r="I5" s="9">
        <v>431200</v>
      </c>
      <c r="J5" s="10">
        <f t="shared" ref="J5:J11" si="5">I5*D5</f>
        <v>401016</v>
      </c>
      <c r="K5" s="9">
        <v>50000</v>
      </c>
      <c r="L5" s="40" t="s">
        <v>26</v>
      </c>
    </row>
    <row r="6" spans="1:13" x14ac:dyDescent="0.3">
      <c r="A6" s="7">
        <v>106</v>
      </c>
      <c r="B6" s="7" t="s">
        <v>32</v>
      </c>
      <c r="C6" s="7">
        <v>12778</v>
      </c>
      <c r="D6" s="26">
        <v>0.89</v>
      </c>
      <c r="E6" s="8">
        <f t="shared" si="3"/>
        <v>2.1983000000000001</v>
      </c>
      <c r="F6" s="9">
        <v>700000</v>
      </c>
      <c r="G6" s="10">
        <f t="shared" si="4"/>
        <v>1538810</v>
      </c>
      <c r="H6" s="11" t="s">
        <v>15</v>
      </c>
      <c r="I6" s="9">
        <v>431200</v>
      </c>
      <c r="J6" s="10">
        <f t="shared" si="5"/>
        <v>383768</v>
      </c>
      <c r="K6" s="9">
        <v>50000</v>
      </c>
      <c r="L6" s="40" t="s">
        <v>26</v>
      </c>
    </row>
    <row r="7" spans="1:13" x14ac:dyDescent="0.3">
      <c r="A7" s="7">
        <v>114</v>
      </c>
      <c r="B7" s="7" t="s">
        <v>32</v>
      </c>
      <c r="C7" s="7">
        <v>12779</v>
      </c>
      <c r="D7" s="26">
        <v>1.3</v>
      </c>
      <c r="E7" s="8">
        <f t="shared" si="3"/>
        <v>3.2110000000000003</v>
      </c>
      <c r="F7" s="9">
        <v>800000</v>
      </c>
      <c r="G7" s="10">
        <f t="shared" si="4"/>
        <v>2568800.0000000005</v>
      </c>
      <c r="H7" s="11" t="s">
        <v>16</v>
      </c>
      <c r="I7" s="9">
        <v>547800</v>
      </c>
      <c r="J7" s="10">
        <f t="shared" si="5"/>
        <v>712140</v>
      </c>
      <c r="K7" s="9">
        <v>75000</v>
      </c>
      <c r="L7" s="40" t="s">
        <v>26</v>
      </c>
    </row>
    <row r="8" spans="1:13" x14ac:dyDescent="0.3">
      <c r="A8" s="7">
        <v>403</v>
      </c>
      <c r="B8" s="7" t="s">
        <v>32</v>
      </c>
      <c r="C8" s="7">
        <v>12774</v>
      </c>
      <c r="D8" s="26">
        <v>2.4</v>
      </c>
      <c r="E8" s="8">
        <f t="shared" si="3"/>
        <v>5.9279999999999999</v>
      </c>
      <c r="F8" s="9">
        <v>500000</v>
      </c>
      <c r="G8" s="10">
        <f t="shared" si="4"/>
        <v>2964000</v>
      </c>
      <c r="H8" s="11" t="s">
        <v>17</v>
      </c>
      <c r="I8" s="30">
        <v>612700</v>
      </c>
      <c r="J8" s="10">
        <f t="shared" si="5"/>
        <v>1470480</v>
      </c>
      <c r="K8" s="9">
        <v>100000</v>
      </c>
      <c r="L8" s="39" t="s">
        <v>27</v>
      </c>
    </row>
    <row r="9" spans="1:13" s="53" customFormat="1" x14ac:dyDescent="0.3">
      <c r="A9" s="25">
        <v>17</v>
      </c>
      <c r="B9" s="25" t="s">
        <v>33</v>
      </c>
      <c r="C9" s="25">
        <v>12771</v>
      </c>
      <c r="D9" s="25">
        <v>1.2</v>
      </c>
      <c r="E9" s="49">
        <f t="shared" si="3"/>
        <v>2.964</v>
      </c>
      <c r="F9" s="50">
        <v>600000</v>
      </c>
      <c r="G9" s="51">
        <f t="shared" si="4"/>
        <v>1778400</v>
      </c>
      <c r="H9" s="52" t="s">
        <v>10</v>
      </c>
      <c r="I9" s="50">
        <v>949700</v>
      </c>
      <c r="J9" s="51">
        <f t="shared" si="5"/>
        <v>1139640</v>
      </c>
      <c r="K9" s="50">
        <v>75000</v>
      </c>
      <c r="L9" s="53" t="s">
        <v>28</v>
      </c>
    </row>
    <row r="10" spans="1:13" s="65" customFormat="1" x14ac:dyDescent="0.3">
      <c r="A10" s="59">
        <v>23</v>
      </c>
      <c r="B10" s="59" t="s">
        <v>33</v>
      </c>
      <c r="C10" s="59">
        <v>12770</v>
      </c>
      <c r="D10" s="60">
        <v>3.86</v>
      </c>
      <c r="E10" s="60">
        <f t="shared" si="3"/>
        <v>9.5342000000000002</v>
      </c>
      <c r="F10" s="61">
        <v>500000</v>
      </c>
      <c r="G10" s="62">
        <f t="shared" si="4"/>
        <v>4767100</v>
      </c>
      <c r="H10" s="63" t="s">
        <v>11</v>
      </c>
      <c r="I10" s="61">
        <v>612700</v>
      </c>
      <c r="J10" s="62">
        <f t="shared" si="5"/>
        <v>2365022</v>
      </c>
      <c r="K10" s="61">
        <v>100000</v>
      </c>
      <c r="L10" s="64" t="s">
        <v>27</v>
      </c>
    </row>
    <row r="11" spans="1:13" s="53" customFormat="1" x14ac:dyDescent="0.3">
      <c r="A11" s="25">
        <v>56</v>
      </c>
      <c r="B11" s="25" t="s">
        <v>33</v>
      </c>
      <c r="C11" s="25">
        <v>12773</v>
      </c>
      <c r="D11" s="49">
        <v>2</v>
      </c>
      <c r="E11" s="49">
        <f t="shared" si="3"/>
        <v>4.9400000000000004</v>
      </c>
      <c r="F11" s="50">
        <v>400000</v>
      </c>
      <c r="G11" s="51">
        <f t="shared" si="4"/>
        <v>1976000.0000000002</v>
      </c>
      <c r="H11" s="53" t="s">
        <v>35</v>
      </c>
      <c r="I11" s="50">
        <v>425700</v>
      </c>
      <c r="J11" s="51">
        <f t="shared" si="5"/>
        <v>851400</v>
      </c>
      <c r="K11" s="50">
        <v>100000</v>
      </c>
      <c r="L11" s="53" t="s">
        <v>30</v>
      </c>
    </row>
    <row r="12" spans="1:13" s="28" customFormat="1" x14ac:dyDescent="0.3">
      <c r="A12" s="29">
        <v>75</v>
      </c>
      <c r="B12" s="19" t="s">
        <v>33</v>
      </c>
      <c r="C12" s="19"/>
      <c r="D12" s="20">
        <v>1.03</v>
      </c>
      <c r="E12" s="20">
        <f t="shared" si="3"/>
        <v>2.5441000000000003</v>
      </c>
      <c r="F12" s="21">
        <v>600000</v>
      </c>
      <c r="G12" s="22">
        <f t="shared" ref="G12:G16" si="6">F12*E12</f>
        <v>1526460.0000000002</v>
      </c>
      <c r="H12" s="23" t="s">
        <v>35</v>
      </c>
      <c r="I12" s="21">
        <v>431200</v>
      </c>
      <c r="J12" s="22">
        <f t="shared" ref="J12:J16" si="7">I12*D12</f>
        <v>444136</v>
      </c>
      <c r="K12" s="21">
        <v>80000</v>
      </c>
      <c r="L12" s="40" t="s">
        <v>26</v>
      </c>
    </row>
    <row r="13" spans="1:13" s="28" customFormat="1" x14ac:dyDescent="0.3">
      <c r="A13" s="29">
        <v>114</v>
      </c>
      <c r="B13" s="19" t="s">
        <v>33</v>
      </c>
      <c r="C13" s="19"/>
      <c r="D13" s="20">
        <v>1.46</v>
      </c>
      <c r="E13" s="20">
        <f t="shared" si="3"/>
        <v>3.6062000000000003</v>
      </c>
      <c r="F13" s="21">
        <v>800000</v>
      </c>
      <c r="G13" s="22">
        <f t="shared" si="6"/>
        <v>2884960.0000000005</v>
      </c>
      <c r="H13" s="23" t="s">
        <v>35</v>
      </c>
      <c r="I13" s="21">
        <v>547800</v>
      </c>
      <c r="J13" s="22">
        <f t="shared" si="7"/>
        <v>799788</v>
      </c>
      <c r="K13" s="21">
        <v>100000</v>
      </c>
      <c r="L13" s="40" t="s">
        <v>26</v>
      </c>
      <c r="M13" s="4" t="s">
        <v>38</v>
      </c>
    </row>
    <row r="14" spans="1:13" s="28" customFormat="1" x14ac:dyDescent="0.3">
      <c r="A14" s="29">
        <v>14</v>
      </c>
      <c r="B14" s="19" t="s">
        <v>33</v>
      </c>
      <c r="C14" s="19"/>
      <c r="D14" s="20">
        <v>2.36</v>
      </c>
      <c r="E14" s="20">
        <f t="shared" si="3"/>
        <v>5.8292000000000002</v>
      </c>
      <c r="F14" s="21">
        <v>400000</v>
      </c>
      <c r="G14" s="22">
        <f t="shared" si="6"/>
        <v>2331680</v>
      </c>
      <c r="H14" s="23" t="s">
        <v>36</v>
      </c>
      <c r="I14" s="21">
        <v>612700</v>
      </c>
      <c r="J14" s="22">
        <f t="shared" si="7"/>
        <v>1445972</v>
      </c>
      <c r="K14" s="21">
        <v>120000</v>
      </c>
      <c r="L14" s="28" t="s">
        <v>27</v>
      </c>
    </row>
    <row r="15" spans="1:13" s="28" customFormat="1" x14ac:dyDescent="0.3">
      <c r="A15" s="29">
        <v>76</v>
      </c>
      <c r="B15" s="19" t="s">
        <v>33</v>
      </c>
      <c r="C15" s="19">
        <v>12772</v>
      </c>
      <c r="D15" s="20">
        <v>1.6</v>
      </c>
      <c r="E15" s="20">
        <f t="shared" si="3"/>
        <v>3.9520000000000004</v>
      </c>
      <c r="F15" s="21">
        <v>750000</v>
      </c>
      <c r="G15" s="22">
        <f t="shared" si="6"/>
        <v>2964000.0000000005</v>
      </c>
      <c r="H15" s="23" t="s">
        <v>13</v>
      </c>
      <c r="I15" s="21"/>
      <c r="J15" s="22">
        <f t="shared" si="7"/>
        <v>0</v>
      </c>
      <c r="K15" s="21">
        <v>90000</v>
      </c>
      <c r="L15" s="28" t="s">
        <v>25</v>
      </c>
    </row>
    <row r="16" spans="1:13" s="33" customFormat="1" x14ac:dyDescent="0.3">
      <c r="A16" s="31">
        <v>76</v>
      </c>
      <c r="B16" s="31" t="s">
        <v>34</v>
      </c>
      <c r="C16" s="31"/>
      <c r="D16" s="32"/>
      <c r="E16" s="32"/>
      <c r="F16" s="34">
        <v>750000</v>
      </c>
      <c r="G16" s="38">
        <f t="shared" si="6"/>
        <v>0</v>
      </c>
      <c r="H16" s="27" t="s">
        <v>36</v>
      </c>
      <c r="I16" s="34"/>
      <c r="J16" s="38">
        <f t="shared" si="7"/>
        <v>0</v>
      </c>
      <c r="K16" s="34"/>
      <c r="L16" s="33" t="s">
        <v>25</v>
      </c>
    </row>
    <row r="17" spans="1:11" s="37" customFormat="1" x14ac:dyDescent="0.3">
      <c r="A17" s="54" t="s">
        <v>18</v>
      </c>
      <c r="B17" s="54"/>
      <c r="C17" s="54"/>
      <c r="D17" s="54"/>
      <c r="E17" s="35">
        <f>SUM(E3:E8)</f>
        <v>25.613900000000005</v>
      </c>
      <c r="F17" s="6" t="s">
        <v>19</v>
      </c>
      <c r="G17" s="36">
        <f>SUM(G3:G8)</f>
        <v>17056585</v>
      </c>
      <c r="H17" s="6"/>
      <c r="I17" s="41"/>
      <c r="J17" s="7"/>
      <c r="K17" s="41"/>
    </row>
    <row r="19" spans="1:11" x14ac:dyDescent="0.3">
      <c r="A19" s="1"/>
      <c r="B19" s="1"/>
      <c r="C19" s="1"/>
    </row>
    <row r="20" spans="1:11" x14ac:dyDescent="0.3">
      <c r="A20" s="2"/>
      <c r="B20" s="2"/>
      <c r="C20" s="2"/>
    </row>
    <row r="21" spans="1:11" x14ac:dyDescent="0.3">
      <c r="A21" s="3"/>
      <c r="B21" s="3"/>
      <c r="C21" s="3"/>
    </row>
    <row r="22" spans="1:11" x14ac:dyDescent="0.3">
      <c r="A22" s="3"/>
      <c r="B22" s="3"/>
      <c r="C22" s="3"/>
    </row>
    <row r="23" spans="1:11" x14ac:dyDescent="0.3">
      <c r="A23" s="3"/>
      <c r="B23" s="3"/>
      <c r="C23" s="3"/>
    </row>
    <row r="24" spans="1:11" x14ac:dyDescent="0.3">
      <c r="A24" s="3"/>
      <c r="B24" s="3"/>
      <c r="C24" s="3"/>
      <c r="F24" s="42">
        <f>400000*2.5</f>
        <v>1000000</v>
      </c>
    </row>
  </sheetData>
  <mergeCells count="1">
    <mergeCell ref="A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4B03-60D0-4340-9858-3629EF6B3C0F}">
  <dimension ref="A1:L40"/>
  <sheetViews>
    <sheetView workbookViewId="0">
      <selection activeCell="A9" sqref="A9:B15"/>
    </sheetView>
  </sheetViews>
  <sheetFormatPr defaultRowHeight="15" x14ac:dyDescent="0.25"/>
  <cols>
    <col min="1" max="1" width="21" bestFit="1" customWidth="1"/>
    <col min="2" max="2" width="12.140625" bestFit="1" customWidth="1"/>
    <col min="5" max="5" width="21" bestFit="1" customWidth="1"/>
    <col min="6" max="7" width="12.140625" bestFit="1" customWidth="1"/>
    <col min="8" max="8" width="22.5703125" hidden="1" customWidth="1"/>
    <col min="9" max="9" width="11.140625" bestFit="1" customWidth="1"/>
    <col min="10" max="10" width="12.140625" bestFit="1" customWidth="1"/>
    <col min="11" max="11" width="11.140625" bestFit="1" customWidth="1"/>
    <col min="12" max="12" width="10.5703125" bestFit="1" customWidth="1"/>
  </cols>
  <sheetData>
    <row r="1" spans="1:6" ht="16.5" x14ac:dyDescent="0.25">
      <c r="A1" s="57" t="s">
        <v>21</v>
      </c>
      <c r="B1" s="58"/>
      <c r="E1" s="55" t="s">
        <v>41</v>
      </c>
      <c r="F1" s="56"/>
    </row>
    <row r="2" spans="1:6" ht="16.5" x14ac:dyDescent="0.3">
      <c r="A2" s="46" t="s">
        <v>4</v>
      </c>
      <c r="B2" s="47">
        <f>Calculation!G9</f>
        <v>1778400</v>
      </c>
      <c r="E2" s="13" t="s">
        <v>4</v>
      </c>
      <c r="F2" s="14">
        <f>Calculation!G12</f>
        <v>1526460.0000000002</v>
      </c>
    </row>
    <row r="3" spans="1:6" ht="16.5" x14ac:dyDescent="0.3">
      <c r="A3" s="46" t="s">
        <v>29</v>
      </c>
      <c r="B3" s="47">
        <v>75000</v>
      </c>
      <c r="E3" s="13" t="s">
        <v>29</v>
      </c>
      <c r="F3" s="14">
        <v>80000</v>
      </c>
    </row>
    <row r="4" spans="1:6" ht="16.5" x14ac:dyDescent="0.3">
      <c r="A4" s="48" t="s">
        <v>5</v>
      </c>
      <c r="B4" s="18">
        <f>B2+B3</f>
        <v>1853400</v>
      </c>
      <c r="E4" s="15" t="s">
        <v>5</v>
      </c>
      <c r="F4" s="16">
        <f>F2+F3</f>
        <v>1606460.0000000002</v>
      </c>
    </row>
    <row r="5" spans="1:6" ht="16.5" x14ac:dyDescent="0.3">
      <c r="A5" s="48" t="s">
        <v>6</v>
      </c>
      <c r="B5" s="18">
        <f>B4*0.9</f>
        <v>1668060</v>
      </c>
      <c r="E5" s="15" t="s">
        <v>6</v>
      </c>
      <c r="F5" s="16">
        <f>F4*0.9</f>
        <v>1445814.0000000002</v>
      </c>
    </row>
    <row r="6" spans="1:6" ht="16.5" x14ac:dyDescent="0.3">
      <c r="A6" s="48" t="s">
        <v>7</v>
      </c>
      <c r="B6" s="18">
        <f>B4*0.8</f>
        <v>1482720</v>
      </c>
      <c r="E6" s="15" t="s">
        <v>7</v>
      </c>
      <c r="F6" s="16">
        <f>F4*0.8</f>
        <v>1285168.0000000002</v>
      </c>
    </row>
    <row r="7" spans="1:6" ht="16.5" x14ac:dyDescent="0.3">
      <c r="A7" s="46" t="s">
        <v>8</v>
      </c>
      <c r="B7" s="18">
        <v>1139640</v>
      </c>
      <c r="E7" s="13" t="s">
        <v>8</v>
      </c>
      <c r="F7" s="16">
        <f>Calculation!J12</f>
        <v>444136</v>
      </c>
    </row>
    <row r="8" spans="1:6" ht="16.5" x14ac:dyDescent="0.3">
      <c r="A8" s="17"/>
      <c r="B8" s="17"/>
    </row>
    <row r="9" spans="1:6" ht="16.5" x14ac:dyDescent="0.25">
      <c r="A9" s="57" t="s">
        <v>22</v>
      </c>
      <c r="B9" s="58"/>
      <c r="E9" s="55" t="s">
        <v>42</v>
      </c>
      <c r="F9" s="56"/>
    </row>
    <row r="10" spans="1:6" ht="16.5" x14ac:dyDescent="0.3">
      <c r="A10" s="46" t="s">
        <v>4</v>
      </c>
      <c r="B10" s="47">
        <f>Calculation!G10</f>
        <v>4767100</v>
      </c>
      <c r="E10" s="13" t="s">
        <v>4</v>
      </c>
      <c r="F10" s="14">
        <f>Calculation!G13</f>
        <v>2884960.0000000005</v>
      </c>
    </row>
    <row r="11" spans="1:6" ht="16.5" x14ac:dyDescent="0.3">
      <c r="A11" s="46" t="s">
        <v>40</v>
      </c>
      <c r="B11" s="47">
        <v>100000</v>
      </c>
      <c r="E11" s="13" t="s">
        <v>29</v>
      </c>
      <c r="F11" s="14">
        <v>100000</v>
      </c>
    </row>
    <row r="12" spans="1:6" ht="16.5" x14ac:dyDescent="0.3">
      <c r="A12" s="48" t="s">
        <v>5</v>
      </c>
      <c r="B12" s="18">
        <f>B10+B11</f>
        <v>4867100</v>
      </c>
      <c r="E12" s="15" t="s">
        <v>5</v>
      </c>
      <c r="F12" s="16">
        <f>F10+F11</f>
        <v>2984960.0000000005</v>
      </c>
    </row>
    <row r="13" spans="1:6" ht="16.5" x14ac:dyDescent="0.3">
      <c r="A13" s="48" t="s">
        <v>6</v>
      </c>
      <c r="B13" s="18">
        <f>B12*0.9</f>
        <v>4380390</v>
      </c>
      <c r="E13" s="15" t="s">
        <v>6</v>
      </c>
      <c r="F13" s="16">
        <f>F12*0.9</f>
        <v>2686464.0000000005</v>
      </c>
    </row>
    <row r="14" spans="1:6" ht="16.5" x14ac:dyDescent="0.3">
      <c r="A14" s="48" t="s">
        <v>7</v>
      </c>
      <c r="B14" s="18">
        <f>B12*0.8</f>
        <v>3893680</v>
      </c>
      <c r="E14" s="15" t="s">
        <v>7</v>
      </c>
      <c r="F14" s="16">
        <f>F12*0.8</f>
        <v>2387968.0000000005</v>
      </c>
    </row>
    <row r="15" spans="1:6" ht="16.5" x14ac:dyDescent="0.3">
      <c r="A15" s="46" t="s">
        <v>8</v>
      </c>
      <c r="B15" s="18">
        <f>Calculation!J10</f>
        <v>2365022</v>
      </c>
      <c r="E15" s="13" t="s">
        <v>8</v>
      </c>
      <c r="F15" s="16">
        <f>Calculation!J13</f>
        <v>799788</v>
      </c>
    </row>
    <row r="16" spans="1:6" ht="16.5" x14ac:dyDescent="0.3">
      <c r="A16" s="17"/>
      <c r="B16" s="17"/>
    </row>
    <row r="17" spans="1:6" ht="16.5" x14ac:dyDescent="0.25">
      <c r="A17" s="55" t="s">
        <v>23</v>
      </c>
      <c r="B17" s="56"/>
      <c r="E17" s="55" t="s">
        <v>43</v>
      </c>
      <c r="F17" s="56"/>
    </row>
    <row r="18" spans="1:6" ht="16.5" x14ac:dyDescent="0.3">
      <c r="A18" s="13" t="s">
        <v>4</v>
      </c>
      <c r="B18" s="14">
        <f>Calculation!G11</f>
        <v>1976000.0000000002</v>
      </c>
      <c r="E18" s="13" t="s">
        <v>4</v>
      </c>
      <c r="F18" s="14">
        <f>Calculation!G14</f>
        <v>2331680</v>
      </c>
    </row>
    <row r="19" spans="1:6" ht="16.5" x14ac:dyDescent="0.3">
      <c r="A19" s="13" t="s">
        <v>40</v>
      </c>
      <c r="B19" s="14">
        <v>100000</v>
      </c>
      <c r="E19" s="13" t="s">
        <v>29</v>
      </c>
      <c r="F19" s="14">
        <v>120000</v>
      </c>
    </row>
    <row r="20" spans="1:6" ht="16.5" x14ac:dyDescent="0.3">
      <c r="A20" s="15" t="s">
        <v>5</v>
      </c>
      <c r="B20" s="16">
        <f>B18+B19</f>
        <v>2076000.0000000002</v>
      </c>
      <c r="E20" s="15" t="s">
        <v>5</v>
      </c>
      <c r="F20" s="16">
        <f>F18+F19</f>
        <v>2451680</v>
      </c>
    </row>
    <row r="21" spans="1:6" ht="16.5" x14ac:dyDescent="0.3">
      <c r="A21" s="15" t="s">
        <v>6</v>
      </c>
      <c r="B21" s="16">
        <f>B20*0.9</f>
        <v>1868400.0000000002</v>
      </c>
      <c r="E21" s="15" t="s">
        <v>6</v>
      </c>
      <c r="F21" s="16">
        <f>F20*0.9</f>
        <v>2206512</v>
      </c>
    </row>
    <row r="22" spans="1:6" ht="16.5" x14ac:dyDescent="0.3">
      <c r="A22" s="15" t="s">
        <v>7</v>
      </c>
      <c r="B22" s="16">
        <f>B20*0.8</f>
        <v>1660800.0000000002</v>
      </c>
      <c r="E22" s="15" t="s">
        <v>7</v>
      </c>
      <c r="F22" s="16">
        <f>F20*0.8</f>
        <v>1961344</v>
      </c>
    </row>
    <row r="23" spans="1:6" ht="16.5" x14ac:dyDescent="0.3">
      <c r="A23" s="13" t="s">
        <v>8</v>
      </c>
      <c r="B23" s="16">
        <f>Calculation!J11</f>
        <v>851400</v>
      </c>
      <c r="E23" s="13" t="s">
        <v>8</v>
      </c>
      <c r="F23" s="16">
        <f>Calculation!J14</f>
        <v>1445972</v>
      </c>
    </row>
    <row r="24" spans="1:6" ht="16.5" x14ac:dyDescent="0.3">
      <c r="A24" s="17"/>
      <c r="B24" s="17"/>
    </row>
    <row r="25" spans="1:6" ht="16.5" x14ac:dyDescent="0.25">
      <c r="E25" s="55" t="s">
        <v>44</v>
      </c>
      <c r="F25" s="56"/>
    </row>
    <row r="26" spans="1:6" ht="16.5" x14ac:dyDescent="0.3">
      <c r="E26" s="13" t="s">
        <v>4</v>
      </c>
      <c r="F26" s="14">
        <f>Calculation!G15</f>
        <v>2964000.0000000005</v>
      </c>
    </row>
    <row r="27" spans="1:6" ht="16.5" x14ac:dyDescent="0.3">
      <c r="E27" s="13" t="s">
        <v>29</v>
      </c>
      <c r="F27" s="14">
        <v>90000</v>
      </c>
    </row>
    <row r="28" spans="1:6" ht="16.5" x14ac:dyDescent="0.3">
      <c r="E28" s="15" t="s">
        <v>5</v>
      </c>
      <c r="F28" s="16">
        <f>F26+F27</f>
        <v>3054000.0000000005</v>
      </c>
    </row>
    <row r="29" spans="1:6" ht="16.5" x14ac:dyDescent="0.3">
      <c r="E29" s="15" t="s">
        <v>6</v>
      </c>
      <c r="F29" s="16">
        <f>F28*0.9</f>
        <v>2748600.0000000005</v>
      </c>
    </row>
    <row r="30" spans="1:6" ht="16.5" x14ac:dyDescent="0.3">
      <c r="E30" s="15" t="s">
        <v>7</v>
      </c>
      <c r="F30" s="16">
        <f>F28*0.8</f>
        <v>2443200.0000000005</v>
      </c>
    </row>
    <row r="31" spans="1:6" ht="16.5" x14ac:dyDescent="0.3">
      <c r="E31" s="13" t="s">
        <v>8</v>
      </c>
      <c r="F31" s="18">
        <v>1139640</v>
      </c>
    </row>
    <row r="34" spans="1:12" ht="16.5" x14ac:dyDescent="0.3">
      <c r="A34" s="19">
        <v>17</v>
      </c>
      <c r="B34" s="19" t="s">
        <v>33</v>
      </c>
      <c r="C34" s="19">
        <v>12771</v>
      </c>
      <c r="D34" s="19">
        <v>1.2</v>
      </c>
      <c r="E34" s="20">
        <f t="shared" ref="E34:E40" si="0">D34*2.47</f>
        <v>2.964</v>
      </c>
      <c r="F34" s="21">
        <v>600000</v>
      </c>
      <c r="G34" s="22">
        <f>F34*E34</f>
        <v>1778400</v>
      </c>
      <c r="H34" s="23" t="s">
        <v>10</v>
      </c>
      <c r="I34" s="21">
        <v>949700</v>
      </c>
      <c r="J34" s="22">
        <f>I34*D34</f>
        <v>1139640</v>
      </c>
      <c r="K34" s="21">
        <v>75000</v>
      </c>
      <c r="L34" s="23" t="s">
        <v>28</v>
      </c>
    </row>
    <row r="35" spans="1:12" ht="16.5" x14ac:dyDescent="0.3">
      <c r="A35" s="19">
        <v>23</v>
      </c>
      <c r="B35" s="19" t="s">
        <v>33</v>
      </c>
      <c r="C35" s="19">
        <v>12770</v>
      </c>
      <c r="D35" s="20">
        <v>3.86</v>
      </c>
      <c r="E35" s="20">
        <f t="shared" si="0"/>
        <v>9.5342000000000002</v>
      </c>
      <c r="F35" s="21">
        <v>500000</v>
      </c>
      <c r="G35" s="22">
        <f>F35*E35</f>
        <v>4767100</v>
      </c>
      <c r="H35" s="24" t="s">
        <v>11</v>
      </c>
      <c r="I35" s="21">
        <v>612700</v>
      </c>
      <c r="J35" s="22">
        <f>I35*D35</f>
        <v>2365022</v>
      </c>
      <c r="K35" s="21">
        <v>100000</v>
      </c>
      <c r="L35" s="43" t="s">
        <v>27</v>
      </c>
    </row>
    <row r="36" spans="1:12" ht="16.5" x14ac:dyDescent="0.3">
      <c r="A36" s="19">
        <v>56</v>
      </c>
      <c r="B36" s="19" t="s">
        <v>33</v>
      </c>
      <c r="C36" s="19">
        <v>12773</v>
      </c>
      <c r="D36" s="20">
        <v>2</v>
      </c>
      <c r="E36" s="20">
        <f t="shared" si="0"/>
        <v>4.9400000000000004</v>
      </c>
      <c r="F36" s="21">
        <v>400000</v>
      </c>
      <c r="G36" s="22">
        <f>F36*E36</f>
        <v>1976000.0000000002</v>
      </c>
      <c r="H36" s="28" t="s">
        <v>35</v>
      </c>
      <c r="I36" s="21">
        <v>425700</v>
      </c>
      <c r="J36" s="22">
        <f>I36*D36</f>
        <v>851400</v>
      </c>
      <c r="K36" s="21">
        <v>100000</v>
      </c>
      <c r="L36" s="23" t="s">
        <v>30</v>
      </c>
    </row>
    <row r="37" spans="1:12" ht="16.5" x14ac:dyDescent="0.3">
      <c r="A37" s="29">
        <v>75</v>
      </c>
      <c r="B37" s="19" t="s">
        <v>33</v>
      </c>
      <c r="C37" s="19"/>
      <c r="D37" s="20">
        <v>1.03</v>
      </c>
      <c r="E37" s="20">
        <f t="shared" si="0"/>
        <v>2.5441000000000003</v>
      </c>
      <c r="F37" s="21">
        <v>600000</v>
      </c>
      <c r="G37" s="22">
        <f t="shared" ref="G37:G40" si="1">F37*E37</f>
        <v>1526460.0000000002</v>
      </c>
      <c r="H37" s="23" t="s">
        <v>35</v>
      </c>
      <c r="I37" s="21">
        <v>431200</v>
      </c>
      <c r="J37" s="22">
        <f t="shared" ref="J37:J40" si="2">I37*D37</f>
        <v>444136</v>
      </c>
      <c r="K37" s="21">
        <v>80000</v>
      </c>
      <c r="L37" s="44" t="s">
        <v>26</v>
      </c>
    </row>
    <row r="38" spans="1:12" ht="16.5" x14ac:dyDescent="0.3">
      <c r="A38" s="29">
        <v>114</v>
      </c>
      <c r="B38" s="19" t="s">
        <v>33</v>
      </c>
      <c r="C38" s="19"/>
      <c r="D38" s="20">
        <v>1.46</v>
      </c>
      <c r="E38" s="20">
        <f t="shared" si="0"/>
        <v>3.6062000000000003</v>
      </c>
      <c r="F38" s="21">
        <v>800000</v>
      </c>
      <c r="G38" s="22">
        <f t="shared" si="1"/>
        <v>2884960.0000000005</v>
      </c>
      <c r="H38" s="23" t="s">
        <v>35</v>
      </c>
      <c r="I38" s="21">
        <v>547800</v>
      </c>
      <c r="J38" s="22">
        <f t="shared" si="2"/>
        <v>799788</v>
      </c>
      <c r="K38" s="21">
        <v>100000</v>
      </c>
      <c r="L38" s="44" t="s">
        <v>26</v>
      </c>
    </row>
    <row r="39" spans="1:12" ht="16.5" x14ac:dyDescent="0.3">
      <c r="A39" s="29">
        <v>14</v>
      </c>
      <c r="B39" s="19" t="s">
        <v>33</v>
      </c>
      <c r="C39" s="19"/>
      <c r="D39" s="20">
        <v>2.36</v>
      </c>
      <c r="E39" s="20">
        <f t="shared" si="0"/>
        <v>5.8292000000000002</v>
      </c>
      <c r="F39" s="21">
        <v>400000</v>
      </c>
      <c r="G39" s="22">
        <f t="shared" si="1"/>
        <v>2331680</v>
      </c>
      <c r="H39" s="23" t="s">
        <v>36</v>
      </c>
      <c r="I39" s="21">
        <v>612700</v>
      </c>
      <c r="J39" s="22">
        <f t="shared" si="2"/>
        <v>1445972</v>
      </c>
      <c r="K39" s="21">
        <v>120000</v>
      </c>
      <c r="L39" s="23" t="s">
        <v>27</v>
      </c>
    </row>
    <row r="40" spans="1:12" ht="16.5" x14ac:dyDescent="0.3">
      <c r="A40" s="29">
        <v>76</v>
      </c>
      <c r="B40" s="19" t="s">
        <v>33</v>
      </c>
      <c r="C40" s="19">
        <v>12772</v>
      </c>
      <c r="D40" s="20">
        <v>1.6</v>
      </c>
      <c r="E40" s="20">
        <f t="shared" si="0"/>
        <v>3.9520000000000004</v>
      </c>
      <c r="F40" s="21">
        <v>750000</v>
      </c>
      <c r="G40" s="22">
        <f t="shared" si="1"/>
        <v>2964000.0000000005</v>
      </c>
      <c r="H40" s="23" t="s">
        <v>13</v>
      </c>
      <c r="I40" s="21"/>
      <c r="J40" s="22">
        <f t="shared" si="2"/>
        <v>0</v>
      </c>
      <c r="K40" s="21">
        <v>90000</v>
      </c>
      <c r="L40" s="23" t="s">
        <v>25</v>
      </c>
    </row>
  </sheetData>
  <mergeCells count="7">
    <mergeCell ref="E25:F25"/>
    <mergeCell ref="A1:B1"/>
    <mergeCell ref="A9:B9"/>
    <mergeCell ref="A17:B17"/>
    <mergeCell ref="E1:F1"/>
    <mergeCell ref="E9:F9"/>
    <mergeCell ref="E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5AFC-6F49-48CC-926A-A8426CE50F53}">
  <dimension ref="A1:O31"/>
  <sheetViews>
    <sheetView workbookViewId="0">
      <selection activeCell="E16" sqref="E16"/>
    </sheetView>
  </sheetViews>
  <sheetFormatPr defaultRowHeight="15" x14ac:dyDescent="0.25"/>
  <cols>
    <col min="1" max="1" width="21" bestFit="1" customWidth="1"/>
    <col min="2" max="2" width="12.140625" bestFit="1" customWidth="1"/>
    <col min="4" max="4" width="21" bestFit="1" customWidth="1"/>
    <col min="5" max="5" width="12.140625" bestFit="1" customWidth="1"/>
    <col min="6" max="6" width="0" hidden="1" customWidth="1"/>
    <col min="8" max="8" width="0" hidden="1" customWidth="1"/>
    <col min="9" max="9" width="12.5703125" bestFit="1" customWidth="1"/>
    <col min="10" max="10" width="12.140625" bestFit="1" customWidth="1"/>
    <col min="11" max="11" width="22.5703125" hidden="1" customWidth="1"/>
    <col min="12" max="12" width="11.140625" hidden="1" customWidth="1"/>
    <col min="13" max="13" width="12.140625" bestFit="1" customWidth="1"/>
    <col min="14" max="14" width="12.28515625" customWidth="1"/>
  </cols>
  <sheetData>
    <row r="1" spans="1:5" ht="16.5" x14ac:dyDescent="0.25">
      <c r="A1" s="55" t="s">
        <v>41</v>
      </c>
      <c r="B1" s="56"/>
      <c r="D1" s="55" t="s">
        <v>48</v>
      </c>
      <c r="E1" s="56"/>
    </row>
    <row r="2" spans="1:5" ht="16.5" x14ac:dyDescent="0.3">
      <c r="A2" s="13" t="s">
        <v>4</v>
      </c>
      <c r="B2" s="14">
        <f>J19</f>
        <v>2430480</v>
      </c>
      <c r="D2" s="13" t="s">
        <v>4</v>
      </c>
      <c r="E2" s="14">
        <f>J23</f>
        <v>2568800.0000000005</v>
      </c>
    </row>
    <row r="3" spans="1:5" ht="16.5" x14ac:dyDescent="0.3">
      <c r="A3" s="13" t="s">
        <v>29</v>
      </c>
      <c r="B3" s="14">
        <v>85000</v>
      </c>
      <c r="D3" s="13" t="s">
        <v>29</v>
      </c>
      <c r="E3" s="14">
        <v>75000</v>
      </c>
    </row>
    <row r="4" spans="1:5" ht="16.5" x14ac:dyDescent="0.3">
      <c r="A4" s="15" t="s">
        <v>5</v>
      </c>
      <c r="B4" s="16">
        <f>B2+B3</f>
        <v>2515480</v>
      </c>
      <c r="D4" s="15" t="s">
        <v>5</v>
      </c>
      <c r="E4" s="16">
        <f>E2+E3</f>
        <v>2643800.0000000005</v>
      </c>
    </row>
    <row r="5" spans="1:5" ht="16.5" x14ac:dyDescent="0.3">
      <c r="A5" s="15" t="s">
        <v>6</v>
      </c>
      <c r="B5" s="16">
        <f>B4*0.9</f>
        <v>2263932</v>
      </c>
      <c r="D5" s="15" t="s">
        <v>6</v>
      </c>
      <c r="E5" s="16">
        <f>E4*0.9</f>
        <v>2379420.0000000005</v>
      </c>
    </row>
    <row r="6" spans="1:5" ht="16.5" x14ac:dyDescent="0.3">
      <c r="A6" s="15" t="s">
        <v>7</v>
      </c>
      <c r="B6" s="16">
        <f>B4*0.8</f>
        <v>2012384</v>
      </c>
      <c r="D6" s="15" t="s">
        <v>7</v>
      </c>
      <c r="E6" s="16">
        <f>E4*0.8</f>
        <v>2115040.0000000005</v>
      </c>
    </row>
    <row r="7" spans="1:5" ht="16.5" x14ac:dyDescent="0.3">
      <c r="A7" s="13" t="s">
        <v>8</v>
      </c>
      <c r="B7" s="16">
        <f>M19</f>
        <v>898392</v>
      </c>
      <c r="D7" s="13" t="s">
        <v>8</v>
      </c>
      <c r="E7" s="16">
        <f>M23</f>
        <v>712140</v>
      </c>
    </row>
    <row r="9" spans="1:5" ht="16.5" x14ac:dyDescent="0.25">
      <c r="A9" s="55" t="s">
        <v>45</v>
      </c>
      <c r="B9" s="56"/>
      <c r="D9" s="55" t="s">
        <v>49</v>
      </c>
      <c r="E9" s="56"/>
    </row>
    <row r="10" spans="1:5" ht="16.5" x14ac:dyDescent="0.3">
      <c r="A10" s="13" t="s">
        <v>4</v>
      </c>
      <c r="B10" s="14">
        <f>J20</f>
        <v>5946525.0000000009</v>
      </c>
      <c r="D10" s="13" t="s">
        <v>4</v>
      </c>
      <c r="E10" s="14">
        <f>J24</f>
        <v>2964000</v>
      </c>
    </row>
    <row r="11" spans="1:5" ht="16.5" x14ac:dyDescent="0.3">
      <c r="A11" s="13" t="s">
        <v>29</v>
      </c>
      <c r="B11" s="14">
        <v>130000</v>
      </c>
      <c r="D11" s="13" t="s">
        <v>29</v>
      </c>
      <c r="E11" s="14">
        <v>100000</v>
      </c>
    </row>
    <row r="12" spans="1:5" ht="16.5" x14ac:dyDescent="0.3">
      <c r="A12" s="15" t="s">
        <v>5</v>
      </c>
      <c r="B12" s="16">
        <f>B10+B11</f>
        <v>6076525.0000000009</v>
      </c>
      <c r="D12" s="15" t="s">
        <v>5</v>
      </c>
      <c r="E12" s="16">
        <f>E10+E11</f>
        <v>3064000</v>
      </c>
    </row>
    <row r="13" spans="1:5" ht="16.5" x14ac:dyDescent="0.3">
      <c r="A13" s="15" t="s">
        <v>6</v>
      </c>
      <c r="B13" s="16">
        <f>B12*0.9</f>
        <v>5468872.5000000009</v>
      </c>
      <c r="D13" s="15" t="s">
        <v>6</v>
      </c>
      <c r="E13" s="16">
        <f>E12*0.9</f>
        <v>2757600</v>
      </c>
    </row>
    <row r="14" spans="1:5" ht="16.5" x14ac:dyDescent="0.3">
      <c r="A14" s="15" t="s">
        <v>7</v>
      </c>
      <c r="B14" s="16">
        <f>B12*0.8</f>
        <v>4861220.0000000009</v>
      </c>
      <c r="D14" s="15" t="s">
        <v>7</v>
      </c>
      <c r="E14" s="16">
        <f>E12*0.8</f>
        <v>2451200</v>
      </c>
    </row>
    <row r="15" spans="1:5" ht="16.5" x14ac:dyDescent="0.3">
      <c r="A15" s="13" t="s">
        <v>8</v>
      </c>
      <c r="B15" s="16"/>
      <c r="D15" s="13" t="s">
        <v>8</v>
      </c>
      <c r="E15" s="16">
        <f>M24</f>
        <v>1470480</v>
      </c>
    </row>
    <row r="17" spans="1:15" ht="16.5" x14ac:dyDescent="0.25">
      <c r="A17" s="55" t="s">
        <v>46</v>
      </c>
      <c r="B17" s="56"/>
    </row>
    <row r="18" spans="1:15" ht="49.5" x14ac:dyDescent="0.3">
      <c r="A18" s="13" t="s">
        <v>4</v>
      </c>
      <c r="B18" s="14">
        <f>J21</f>
        <v>1607970.0000000002</v>
      </c>
      <c r="D18" s="5" t="s">
        <v>0</v>
      </c>
      <c r="E18" s="5" t="s">
        <v>31</v>
      </c>
      <c r="F18" s="5" t="s">
        <v>39</v>
      </c>
      <c r="G18" s="6" t="s">
        <v>1</v>
      </c>
      <c r="H18" s="5" t="s">
        <v>2</v>
      </c>
      <c r="I18" s="6" t="s">
        <v>37</v>
      </c>
      <c r="J18" s="6" t="s">
        <v>3</v>
      </c>
      <c r="K18" s="6" t="s">
        <v>9</v>
      </c>
      <c r="L18" s="6" t="s">
        <v>20</v>
      </c>
      <c r="M18" s="11"/>
      <c r="N18" s="45" t="s">
        <v>24</v>
      </c>
      <c r="O18" s="4"/>
    </row>
    <row r="19" spans="1:15" ht="16.5" x14ac:dyDescent="0.3">
      <c r="A19" s="13" t="s">
        <v>29</v>
      </c>
      <c r="B19" s="14">
        <v>50000</v>
      </c>
      <c r="D19" s="7">
        <v>75</v>
      </c>
      <c r="E19" s="7" t="s">
        <v>32</v>
      </c>
      <c r="F19" s="7">
        <v>12776</v>
      </c>
      <c r="G19" s="26">
        <v>1.64</v>
      </c>
      <c r="H19" s="8">
        <f t="shared" ref="H19:H20" si="0">G19*2.47</f>
        <v>4.0507999999999997</v>
      </c>
      <c r="I19" s="30">
        <v>600000</v>
      </c>
      <c r="J19" s="10">
        <f t="shared" ref="J19:J20" si="1">I19*H19</f>
        <v>2430480</v>
      </c>
      <c r="K19" s="11" t="s">
        <v>12</v>
      </c>
      <c r="L19" s="30">
        <v>547800</v>
      </c>
      <c r="M19" s="10">
        <f t="shared" ref="M19:M20" si="2">L19*G19</f>
        <v>898392</v>
      </c>
      <c r="N19" s="30">
        <v>85000</v>
      </c>
      <c r="O19" s="4" t="s">
        <v>30</v>
      </c>
    </row>
    <row r="20" spans="1:15" ht="16.5" x14ac:dyDescent="0.3">
      <c r="A20" s="15" t="s">
        <v>5</v>
      </c>
      <c r="B20" s="16">
        <f>B18+B19</f>
        <v>1657970.0000000002</v>
      </c>
      <c r="D20" s="7">
        <v>76</v>
      </c>
      <c r="E20" s="7" t="s">
        <v>32</v>
      </c>
      <c r="F20" s="7">
        <v>12775</v>
      </c>
      <c r="G20" s="26">
        <v>3.21</v>
      </c>
      <c r="H20" s="8">
        <f t="shared" si="0"/>
        <v>7.928700000000001</v>
      </c>
      <c r="I20" s="9">
        <v>750000</v>
      </c>
      <c r="J20" s="10">
        <f t="shared" si="1"/>
        <v>5946525.0000000009</v>
      </c>
      <c r="K20" s="11" t="s">
        <v>13</v>
      </c>
      <c r="L20" s="9"/>
      <c r="M20" s="10">
        <f t="shared" si="2"/>
        <v>0</v>
      </c>
      <c r="N20" s="9">
        <v>130000</v>
      </c>
      <c r="O20" s="4" t="s">
        <v>25</v>
      </c>
    </row>
    <row r="21" spans="1:15" ht="16.5" x14ac:dyDescent="0.3">
      <c r="A21" s="15" t="s">
        <v>6</v>
      </c>
      <c r="B21" s="16">
        <f>B20*0.9</f>
        <v>1492173.0000000002</v>
      </c>
      <c r="D21" s="7">
        <v>105</v>
      </c>
      <c r="E21" s="7" t="s">
        <v>32</v>
      </c>
      <c r="F21" s="7">
        <v>12777</v>
      </c>
      <c r="G21" s="26">
        <v>0.93</v>
      </c>
      <c r="H21" s="8">
        <f>G21*2.47</f>
        <v>2.2971000000000004</v>
      </c>
      <c r="I21" s="9">
        <v>700000</v>
      </c>
      <c r="J21" s="10">
        <f>I21*H21</f>
        <v>1607970.0000000002</v>
      </c>
      <c r="K21" s="11" t="s">
        <v>14</v>
      </c>
      <c r="L21" s="9">
        <v>431200</v>
      </c>
      <c r="M21" s="10">
        <f>L21*G21</f>
        <v>401016</v>
      </c>
      <c r="N21" s="9">
        <v>50000</v>
      </c>
      <c r="O21" s="40" t="s">
        <v>26</v>
      </c>
    </row>
    <row r="22" spans="1:15" ht="16.5" x14ac:dyDescent="0.3">
      <c r="A22" s="15" t="s">
        <v>7</v>
      </c>
      <c r="B22" s="16">
        <f>B20*0.8</f>
        <v>1326376.0000000002</v>
      </c>
      <c r="D22" s="7">
        <v>106</v>
      </c>
      <c r="E22" s="7" t="s">
        <v>32</v>
      </c>
      <c r="F22" s="7">
        <v>12778</v>
      </c>
      <c r="G22" s="26">
        <v>0.89</v>
      </c>
      <c r="H22" s="8">
        <f>G22*2.47</f>
        <v>2.1983000000000001</v>
      </c>
      <c r="I22" s="9">
        <v>700000</v>
      </c>
      <c r="J22" s="10">
        <f>I22*H22</f>
        <v>1538810</v>
      </c>
      <c r="K22" s="11" t="s">
        <v>15</v>
      </c>
      <c r="L22" s="9">
        <v>431200</v>
      </c>
      <c r="M22" s="10">
        <f>L22*G22</f>
        <v>383768</v>
      </c>
      <c r="N22" s="9">
        <v>50000</v>
      </c>
      <c r="O22" s="40" t="s">
        <v>26</v>
      </c>
    </row>
    <row r="23" spans="1:15" ht="16.5" x14ac:dyDescent="0.3">
      <c r="A23" s="13" t="s">
        <v>8</v>
      </c>
      <c r="B23" s="16">
        <f>M21</f>
        <v>401016</v>
      </c>
      <c r="D23" s="7">
        <v>114</v>
      </c>
      <c r="E23" s="7" t="s">
        <v>32</v>
      </c>
      <c r="F23" s="7">
        <v>12779</v>
      </c>
      <c r="G23" s="26">
        <v>1.3</v>
      </c>
      <c r="H23" s="8">
        <f>G23*2.47</f>
        <v>3.2110000000000003</v>
      </c>
      <c r="I23" s="9">
        <v>800000</v>
      </c>
      <c r="J23" s="10">
        <f>I23*H23</f>
        <v>2568800.0000000005</v>
      </c>
      <c r="K23" s="11" t="s">
        <v>16</v>
      </c>
      <c r="L23" s="9">
        <v>547800</v>
      </c>
      <c r="M23" s="10">
        <f>L23*G23</f>
        <v>712140</v>
      </c>
      <c r="N23" s="9">
        <v>75000</v>
      </c>
      <c r="O23" s="40" t="s">
        <v>26</v>
      </c>
    </row>
    <row r="24" spans="1:15" ht="16.5" x14ac:dyDescent="0.3">
      <c r="D24" s="7">
        <v>403</v>
      </c>
      <c r="E24" s="7" t="s">
        <v>32</v>
      </c>
      <c r="F24" s="7">
        <v>12774</v>
      </c>
      <c r="G24" s="26">
        <v>2.4</v>
      </c>
      <c r="H24" s="8">
        <f>G24*2.47</f>
        <v>5.9279999999999999</v>
      </c>
      <c r="I24" s="9">
        <v>500000</v>
      </c>
      <c r="J24" s="10">
        <f>I24*H24</f>
        <v>2964000</v>
      </c>
      <c r="K24" s="11" t="s">
        <v>17</v>
      </c>
      <c r="L24" s="30">
        <v>612700</v>
      </c>
      <c r="M24" s="10">
        <f>L24*G24</f>
        <v>1470480</v>
      </c>
      <c r="N24" s="9">
        <v>100000</v>
      </c>
      <c r="O24" s="39" t="s">
        <v>27</v>
      </c>
    </row>
    <row r="25" spans="1:15" ht="16.5" x14ac:dyDescent="0.25">
      <c r="A25" s="55" t="s">
        <v>47</v>
      </c>
      <c r="B25" s="56"/>
    </row>
    <row r="26" spans="1:15" ht="16.5" x14ac:dyDescent="0.3">
      <c r="A26" s="13" t="s">
        <v>4</v>
      </c>
      <c r="B26" s="14">
        <f>J22</f>
        <v>1538810</v>
      </c>
    </row>
    <row r="27" spans="1:15" ht="16.5" x14ac:dyDescent="0.3">
      <c r="A27" s="13" t="s">
        <v>29</v>
      </c>
      <c r="B27" s="14">
        <f>50000</f>
        <v>50000</v>
      </c>
    </row>
    <row r="28" spans="1:15" ht="16.5" x14ac:dyDescent="0.3">
      <c r="A28" s="15" t="s">
        <v>5</v>
      </c>
      <c r="B28" s="16">
        <f>B26+B27</f>
        <v>1588810</v>
      </c>
    </row>
    <row r="29" spans="1:15" ht="16.5" x14ac:dyDescent="0.3">
      <c r="A29" s="15" t="s">
        <v>6</v>
      </c>
      <c r="B29" s="16">
        <f>B28*0.9</f>
        <v>1429929</v>
      </c>
    </row>
    <row r="30" spans="1:15" ht="16.5" x14ac:dyDescent="0.3">
      <c r="A30" s="15" t="s">
        <v>7</v>
      </c>
      <c r="B30" s="16">
        <f>B28*0.8</f>
        <v>1271048</v>
      </c>
    </row>
    <row r="31" spans="1:15" ht="16.5" x14ac:dyDescent="0.3">
      <c r="A31" s="13" t="s">
        <v>8</v>
      </c>
      <c r="B31" s="16">
        <f>M22</f>
        <v>383768</v>
      </c>
    </row>
  </sheetData>
  <mergeCells count="6">
    <mergeCell ref="A1:B1"/>
    <mergeCell ref="A9:B9"/>
    <mergeCell ref="A17:B17"/>
    <mergeCell ref="A25:B25"/>
    <mergeCell ref="D1:E1"/>
    <mergeCell ref="D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C0AF-47FF-409D-9BEC-7B4672E8C085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6C0B-5A12-497B-A899-BCA1F584EAAE}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0158-D527-4612-83F5-AF6575483A52}"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1D75-395F-464D-9338-83DD0E031EF7}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Calculation</vt:lpstr>
      <vt:lpstr>Kavita Rathod Calculation</vt:lpstr>
      <vt:lpstr>Uttam Rathod Calculation</vt:lpstr>
      <vt:lpstr>RR Survey 23</vt:lpstr>
      <vt:lpstr>RR Survey 17</vt:lpstr>
      <vt:lpstr>RR Survey 56</vt:lpstr>
      <vt:lpstr>RR Survey 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116-PC</cp:lastModifiedBy>
  <dcterms:created xsi:type="dcterms:W3CDTF">2015-06-05T18:17:20Z</dcterms:created>
  <dcterms:modified xsi:type="dcterms:W3CDTF">2024-12-05T07:10:43Z</dcterms:modified>
</cp:coreProperties>
</file>