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Retail Business center Thane\BHAKTI BHALCHANDRA GAIKWAD\"/>
    </mc:Choice>
  </mc:AlternateContent>
  <xr:revisionPtr revIDLastSave="0" documentId="13_ncr:1_{034DF7C3-28F1-4AAF-8E45-1DB9EDD0614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1" i="4" l="1"/>
  <c r="E19" i="4"/>
  <c r="V6" i="4"/>
  <c r="V7" i="4"/>
  <c r="V8" i="4"/>
  <c r="V5" i="4"/>
  <c r="U6" i="4"/>
  <c r="U7" i="4"/>
  <c r="U8" i="4"/>
  <c r="U9" i="4"/>
  <c r="U10" i="4"/>
  <c r="U5" i="4"/>
  <c r="J23" i="4"/>
  <c r="S33" i="4"/>
  <c r="S31" i="4"/>
  <c r="S32" i="4"/>
  <c r="S30" i="4"/>
  <c r="S29" i="4"/>
  <c r="S28" i="4"/>
  <c r="S27" i="4"/>
  <c r="S25" i="4"/>
  <c r="S26" i="4" s="1"/>
  <c r="S24" i="4"/>
  <c r="S23" i="4"/>
  <c r="S22" i="4"/>
  <c r="S21" i="4"/>
  <c r="S20" i="4"/>
  <c r="I18" i="4" l="1"/>
  <c r="Q8" i="4" l="1"/>
  <c r="S8" i="4"/>
  <c r="Q7" i="4"/>
  <c r="Q6" i="4"/>
  <c r="Q5" i="4"/>
  <c r="P22" i="4"/>
  <c r="P20" i="4"/>
  <c r="H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<sst xmlns="http://schemas.openxmlformats.org/spreadsheetml/2006/main" count="27" uniqueCount="24">
  <si>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</si>
  <si>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</si>
  <si>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</si>
  <si>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</si>
  <si>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</si>
  <si>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</si>
  <si>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</si>
  <si>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</si>
  <si>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</si>
  <si>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</si>
  <si>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</si>
  <si>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</si>
  <si>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</si>
  <si>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</si>
  <si>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</si>
  <si>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</si>
  <si>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23.07.24</t>
  </si>
  <si>
    <t>02.04.24</t>
  </si>
  <si>
    <t>18.12.23</t>
  </si>
  <si>
    <t xml:space="preserve">Flat No. 603, 6th Floor, Vastsalya Apartment, Plot No. 12 &amp; 13, Village - Bopele, Taluka - karjat, </t>
  </si>
  <si>
    <t>agreemetn  - 37 lakhs</t>
  </si>
  <si>
    <t>mca</t>
  </si>
  <si>
    <t>wrong calculation by engineer</t>
  </si>
  <si>
    <t>ls - 20 laks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</si>
</sst>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45</xdr:row>
      <xdr:rowOff>163080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7CFDB-6861-4B62-A735-B9788EB2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38819-346F-433B-9690-FEB56911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3018E-07A8-4077-AE1A-3FD7287AB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E7623-4CAE-4E46-8282-4C12CB1C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EEC857-0FEE-46B8-A13D-2EDF741F3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1FABF-029D-443B-8FC9-28A902CA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CAC77-5D70-4785-B6D2-48EA6B2F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442</v>
      </c>
      <c r="C2" s="4">
        <f>B2*1.2</f>
        <v>530.4</v>
      </c>
      <c r="D2" s="4">
        <f t="shared" ref="D2:D13" si="2">C2*1.2</f>
        <v>636.4799999999999</v>
      </c>
      <c r="E2" s="15">
        <f t="shared" ref="E2:E13" si="3">R2</f>
        <v>2251000</v>
      </c>
      <c r="F2" s="14">
        <f t="shared" ref="F2:F13" si="4">ROUND((E2/B2),0)</f>
        <v>5093</v>
      </c>
      <c r="G2" s="9">
        <f t="shared" ref="G2:G13" si="5">ROUND((E2/C2),0)</f>
        <v>4244</v>
      </c>
      <c r="H2" s="9">
        <f t="shared" ref="H2:H13" si="6">ROUND((E2/D2),0)</f>
        <v>3537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442</v>
      </c>
      <c r="R2" s="2">
        <v>2251000</v>
      </c>
      <c r="S2" s="7"/>
      <c r="T2" s="7"/>
    </row>
    <row r="3" spans="1:22" x14ac:dyDescent="0.25">
      <c r="A3" s="4">
        <f t="shared" si="0"/>
        <v>0</v>
      </c>
      <c r="B3" s="4">
        <f t="shared" si="1"/>
        <v>465</v>
      </c>
      <c r="C3" s="4">
        <f t="shared" ref="C3:C15" si="9">B3*1.2</f>
        <v>558</v>
      </c>
      <c r="D3" s="4">
        <f t="shared" si="2"/>
        <v>669.6</v>
      </c>
      <c r="E3" s="15">
        <f t="shared" si="3"/>
        <v>1850000</v>
      </c>
      <c r="F3" s="9">
        <f t="shared" si="4"/>
        <v>3978</v>
      </c>
      <c r="G3" s="9">
        <f t="shared" si="5"/>
        <v>3315</v>
      </c>
      <c r="H3" s="9">
        <f t="shared" si="6"/>
        <v>2763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465</v>
      </c>
      <c r="R3" s="2">
        <v>1850000</v>
      </c>
      <c r="S3" s="7"/>
      <c r="T3" s="7"/>
    </row>
    <row r="4" spans="1:22" x14ac:dyDescent="0.25">
      <c r="A4" s="4">
        <f t="shared" si="0"/>
        <v>0</v>
      </c>
      <c r="B4" s="4">
        <f t="shared" si="1"/>
        <v>586</v>
      </c>
      <c r="C4" s="4">
        <f t="shared" si="9"/>
        <v>703.19999999999993</v>
      </c>
      <c r="D4" s="4">
        <f t="shared" si="2"/>
        <v>843.83999999999992</v>
      </c>
      <c r="E4" s="15">
        <f t="shared" si="3"/>
        <v>2900000</v>
      </c>
      <c r="F4" s="14">
        <f t="shared" si="4"/>
        <v>4949</v>
      </c>
      <c r="G4" s="9">
        <f t="shared" si="5"/>
        <v>4124</v>
      </c>
      <c r="H4" s="9">
        <f t="shared" si="6"/>
        <v>3437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586</v>
      </c>
      <c r="R4" s="2">
        <v>2900000</v>
      </c>
      <c r="S4" s="7"/>
      <c r="T4" s="7"/>
    </row>
    <row r="5" spans="1:22" x14ac:dyDescent="0.25">
      <c r="A5" s="4">
        <f t="shared" si="0"/>
        <v>0</v>
      </c>
      <c r="B5" s="4">
        <f t="shared" si="1"/>
        <v>582.11712</v>
      </c>
      <c r="C5" s="4">
        <f t="shared" si="9"/>
        <v>698.54054399999995</v>
      </c>
      <c r="D5" s="4">
        <f t="shared" si="2"/>
        <v>838.24865279999995</v>
      </c>
      <c r="E5" s="15">
        <f t="shared" si="3"/>
        <v>1750000</v>
      </c>
      <c r="F5" s="14">
        <f t="shared" si="4"/>
        <v>3006</v>
      </c>
      <c r="G5" s="9">
        <f t="shared" si="5"/>
        <v>2505</v>
      </c>
      <c r="H5" s="9">
        <f t="shared" si="6"/>
        <v>2088</v>
      </c>
      <c r="I5" s="9" t="e">
        <f>#REF!</f>
        <v>#REF!</v>
      </c>
      <c r="J5" s="4" t="str">
        <f t="shared" si="7"/>
        <v>23.07.24</v>
      </c>
      <c r="O5">
        <v>0</v>
      </c>
      <c r="P5">
        <f t="shared" si="8"/>
        <v>0</v>
      </c>
      <c r="Q5">
        <f>54.08*10.764</f>
        <v>582.11712</v>
      </c>
      <c r="R5" s="2">
        <v>1750000</v>
      </c>
      <c r="S5" s="7" t="s">
        <v>16</v>
      </c>
      <c r="T5" s="7">
        <v>2540200</v>
      </c>
      <c r="U5">
        <f>R5*1.2</f>
        <v>2100000</v>
      </c>
      <c r="V5">
        <f>U5/Q5</f>
        <v>3607.5214554761765</v>
      </c>
    </row>
    <row r="6" spans="1:22" x14ac:dyDescent="0.25">
      <c r="A6" s="4">
        <f t="shared" si="0"/>
        <v>0</v>
      </c>
      <c r="B6" s="4">
        <f t="shared" si="1"/>
        <v>433.14335999999997</v>
      </c>
      <c r="C6" s="4">
        <f t="shared" si="9"/>
        <v>519.77203199999997</v>
      </c>
      <c r="D6" s="4">
        <f t="shared" si="2"/>
        <v>623.72643839999989</v>
      </c>
      <c r="E6" s="15">
        <f t="shared" si="3"/>
        <v>1230000</v>
      </c>
      <c r="F6" s="14">
        <f t="shared" si="4"/>
        <v>2840</v>
      </c>
      <c r="G6" s="9">
        <f t="shared" si="5"/>
        <v>2366</v>
      </c>
      <c r="H6" s="9">
        <f t="shared" si="6"/>
        <v>1972</v>
      </c>
      <c r="I6" s="9" t="e">
        <f>#REF!</f>
        <v>#REF!</v>
      </c>
      <c r="J6" s="4" t="str">
        <f t="shared" si="7"/>
        <v>02.04.24</v>
      </c>
      <c r="O6">
        <v>0</v>
      </c>
      <c r="P6">
        <f t="shared" si="8"/>
        <v>0</v>
      </c>
      <c r="Q6">
        <f>40.24*10.764</f>
        <v>433.14335999999997</v>
      </c>
      <c r="R6" s="2">
        <v>1230000</v>
      </c>
      <c r="S6" s="7" t="s">
        <v>17</v>
      </c>
      <c r="T6" s="7">
        <v>1890000</v>
      </c>
      <c r="U6">
        <f t="shared" ref="U6:U10" si="10">R6*1.2</f>
        <v>1476000</v>
      </c>
      <c r="V6">
        <f t="shared" ref="V6:V8" si="11">U6/Q6</f>
        <v>3407.6477589313618</v>
      </c>
    </row>
    <row r="7" spans="1:22" x14ac:dyDescent="0.25">
      <c r="A7" s="4">
        <f t="shared" si="0"/>
        <v>0</v>
      </c>
      <c r="B7" s="4">
        <f t="shared" si="1"/>
        <v>401.540256</v>
      </c>
      <c r="C7" s="4">
        <f t="shared" si="9"/>
        <v>481.84830719999997</v>
      </c>
      <c r="D7" s="4">
        <f t="shared" si="2"/>
        <v>578.21796863999998</v>
      </c>
      <c r="E7" s="15">
        <f t="shared" si="3"/>
        <v>2750000</v>
      </c>
      <c r="F7" s="9">
        <f t="shared" si="4"/>
        <v>6849</v>
      </c>
      <c r="G7" s="9">
        <f t="shared" si="5"/>
        <v>5707</v>
      </c>
      <c r="H7" s="9">
        <f t="shared" si="6"/>
        <v>4756</v>
      </c>
      <c r="I7" s="9" t="e">
        <f>#REF!</f>
        <v>#REF!</v>
      </c>
      <c r="J7" s="4" t="str">
        <f t="shared" si="7"/>
        <v>18.12.23</v>
      </c>
      <c r="O7">
        <v>0</v>
      </c>
      <c r="P7">
        <f t="shared" si="8"/>
        <v>0</v>
      </c>
      <c r="Q7">
        <f>37.304*10.764</f>
        <v>401.540256</v>
      </c>
      <c r="R7" s="2">
        <v>2750000</v>
      </c>
      <c r="S7" s="7" t="s">
        <v>18</v>
      </c>
      <c r="T7" s="7">
        <v>1752200</v>
      </c>
      <c r="U7">
        <f t="shared" si="10"/>
        <v>3300000</v>
      </c>
      <c r="V7">
        <f t="shared" si="11"/>
        <v>8218.3540770567215</v>
      </c>
    </row>
    <row r="8" spans="1:22" x14ac:dyDescent="0.25">
      <c r="A8" s="4">
        <f t="shared" si="0"/>
        <v>0</v>
      </c>
      <c r="B8" s="4">
        <f t="shared" si="1"/>
        <v>440.03231999999991</v>
      </c>
      <c r="C8" s="4">
        <f t="shared" si="9"/>
        <v>528.03878399999985</v>
      </c>
      <c r="D8" s="4">
        <f t="shared" si="2"/>
        <v>633.6465407999998</v>
      </c>
      <c r="E8" s="15">
        <f t="shared" si="3"/>
        <v>2850000</v>
      </c>
      <c r="F8" s="9">
        <f t="shared" si="4"/>
        <v>6477</v>
      </c>
      <c r="G8" s="9">
        <f t="shared" si="5"/>
        <v>5397</v>
      </c>
      <c r="H8" s="9">
        <f t="shared" si="6"/>
        <v>4498</v>
      </c>
      <c r="I8" s="9" t="e">
        <f>#REF!</f>
        <v>#REF!</v>
      </c>
      <c r="J8" s="4">
        <f t="shared" si="7"/>
        <v>40.879999999999995</v>
      </c>
      <c r="O8">
        <v>0</v>
      </c>
      <c r="P8">
        <f t="shared" si="8"/>
        <v>0</v>
      </c>
      <c r="Q8">
        <f>S8*10.764</f>
        <v>440.03231999999991</v>
      </c>
      <c r="R8" s="2">
        <v>2850000</v>
      </c>
      <c r="S8" s="7">
        <f>28.36+5.22+1.46+5.84</f>
        <v>40.879999999999995</v>
      </c>
      <c r="T8" s="7"/>
      <c r="U8">
        <f t="shared" si="10"/>
        <v>3420000</v>
      </c>
      <c r="V8">
        <f t="shared" si="11"/>
        <v>7772.1563725137294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2">P9/1.2</f>
        <v>0</v>
      </c>
      <c r="R9" s="2">
        <v>0</v>
      </c>
      <c r="S9" s="7"/>
      <c r="T9" s="7"/>
      <c r="U9">
        <f t="shared" si="10"/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7"/>
      <c r="T10" s="7"/>
      <c r="U10">
        <f t="shared" si="10"/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7"/>
      <c r="T11" s="7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7"/>
      <c r="T12" s="7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5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9" t="e">
        <f t="shared" ref="H14:H15" si="19">ROUND((E14/D14),0)</f>
        <v>#DIV/0!</v>
      </c>
      <c r="I14" s="9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5">
        <f t="shared" si="16"/>
        <v>0</v>
      </c>
      <c r="F15" s="9" t="e">
        <f t="shared" si="17"/>
        <v>#DIV/0!</v>
      </c>
      <c r="G15" s="9" t="e">
        <f t="shared" si="18"/>
        <v>#DIV/0!</v>
      </c>
      <c r="H15" s="9" t="e">
        <f t="shared" si="19"/>
        <v>#DIV/0!</v>
      </c>
      <c r="I15" s="9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6" spans="1:22" x14ac:dyDescent="0.25">
      <c r="E16" s="7"/>
      <c r="F16" s="7"/>
      <c r="G16" s="7"/>
      <c r="H16" s="7"/>
      <c r="I16" s="7"/>
    </row>
    <row r="17" spans="5:24" x14ac:dyDescent="0.25">
      <c r="G17" t="s">
        <v>19</v>
      </c>
    </row>
    <row r="18" spans="5:24" x14ac:dyDescent="0.25">
      <c r="G18" t="s">
        <v>13</v>
      </c>
      <c r="H18">
        <v>360</v>
      </c>
      <c r="I18">
        <f>33.44*10.764</f>
        <v>359.94815999999997</v>
      </c>
    </row>
    <row r="19" spans="5:24" x14ac:dyDescent="0.25">
      <c r="E19">
        <f>H18*1.1</f>
        <v>396.00000000000006</v>
      </c>
      <c r="G19" t="s">
        <v>14</v>
      </c>
      <c r="H19">
        <v>5000</v>
      </c>
      <c r="Q19" t="s">
        <v>21</v>
      </c>
    </row>
    <row r="20" spans="5:24" x14ac:dyDescent="0.25">
      <c r="E20">
        <v>3500</v>
      </c>
      <c r="G20" t="s">
        <v>15</v>
      </c>
      <c r="H20">
        <f>H19*H18</f>
        <v>1800000</v>
      </c>
      <c r="P20">
        <f>46.26*10.764</f>
        <v>497.94263999999993</v>
      </c>
      <c r="Q20">
        <v>9.1199999999999992</v>
      </c>
      <c r="R20">
        <v>14.07</v>
      </c>
      <c r="S20">
        <f>R20*Q20</f>
        <v>128.3184</v>
      </c>
    </row>
    <row r="21" spans="5:24" x14ac:dyDescent="0.25">
      <c r="E21">
        <f>E20*E19</f>
        <v>1386000.0000000002</v>
      </c>
      <c r="P21">
        <v>7000</v>
      </c>
      <c r="Q21">
        <v>6.03</v>
      </c>
      <c r="R21">
        <v>9.3699999999999992</v>
      </c>
      <c r="S21">
        <f t="shared" ref="S21:S32" si="23">R21*Q21</f>
        <v>56.501100000000001</v>
      </c>
    </row>
    <row r="22" spans="5:24" x14ac:dyDescent="0.25">
      <c r="G22" s="5"/>
      <c r="H22" s="5"/>
      <c r="J22">
        <v>3700000</v>
      </c>
      <c r="P22">
        <f>P21*P20</f>
        <v>3485598.4799999995</v>
      </c>
      <c r="Q22">
        <v>5.96</v>
      </c>
      <c r="R22">
        <v>4.07</v>
      </c>
      <c r="S22">
        <f t="shared" si="23"/>
        <v>24.257200000000001</v>
      </c>
    </row>
    <row r="23" spans="5:24" x14ac:dyDescent="0.25">
      <c r="G23" t="s">
        <v>20</v>
      </c>
      <c r="J23">
        <f>J22/360</f>
        <v>10277.777777777777</v>
      </c>
      <c r="Q23">
        <v>3.08</v>
      </c>
      <c r="R23">
        <v>8.5399999999999991</v>
      </c>
      <c r="S23">
        <f t="shared" si="23"/>
        <v>26.303199999999997</v>
      </c>
    </row>
    <row r="24" spans="5:24" x14ac:dyDescent="0.25">
      <c r="G24" t="s">
        <v>23</v>
      </c>
      <c r="P24" s="10"/>
      <c r="Q24" s="10">
        <v>5.94</v>
      </c>
      <c r="R24" s="12">
        <v>3.76</v>
      </c>
      <c r="S24">
        <f t="shared" si="23"/>
        <v>22.334399999999999</v>
      </c>
      <c r="T24" s="10"/>
      <c r="U24" s="10"/>
      <c r="V24" s="10"/>
      <c r="W24" s="10"/>
      <c r="X24" s="10"/>
    </row>
    <row r="25" spans="5:24" x14ac:dyDescent="0.25">
      <c r="P25" s="10"/>
      <c r="Q25" s="13">
        <v>9.2100000000000009</v>
      </c>
      <c r="R25" s="13">
        <v>9.31</v>
      </c>
      <c r="S25">
        <f t="shared" si="23"/>
        <v>85.745100000000008</v>
      </c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S26">
        <f>SUM(S20:S25)</f>
        <v>343.45940000000007</v>
      </c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S27">
        <f t="shared" si="23"/>
        <v>0</v>
      </c>
      <c r="T27" s="10"/>
      <c r="U27" s="10"/>
      <c r="V27" s="10"/>
      <c r="W27" s="10"/>
      <c r="X27" s="10"/>
    </row>
    <row r="28" spans="5:24" x14ac:dyDescent="0.25">
      <c r="P28" s="10"/>
      <c r="Q28" s="10">
        <v>5.82</v>
      </c>
      <c r="R28" s="11">
        <v>1.97</v>
      </c>
      <c r="S28">
        <f t="shared" si="23"/>
        <v>11.465400000000001</v>
      </c>
      <c r="T28" s="11"/>
      <c r="U28" s="11"/>
      <c r="V28" s="10"/>
      <c r="W28" s="10"/>
      <c r="X28" s="10"/>
    </row>
    <row r="29" spans="5:24" x14ac:dyDescent="0.25">
      <c r="P29" s="10"/>
      <c r="Q29" s="10">
        <v>2.15</v>
      </c>
      <c r="R29" s="10">
        <v>9.2200000000000006</v>
      </c>
      <c r="S29">
        <f t="shared" si="23"/>
        <v>19.823</v>
      </c>
      <c r="T29" s="10"/>
      <c r="U29" s="10"/>
      <c r="V29" s="10"/>
      <c r="W29" s="10"/>
      <c r="X29" s="10"/>
    </row>
    <row r="30" spans="5:24" x14ac:dyDescent="0.25">
      <c r="P30" s="10"/>
      <c r="Q30" s="10">
        <v>1.87</v>
      </c>
      <c r="R30" s="10">
        <v>8.9</v>
      </c>
      <c r="S30">
        <f t="shared" si="23"/>
        <v>16.643000000000001</v>
      </c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S31" s="4">
        <f>SUM(S28:S30)</f>
        <v>47.931400000000004</v>
      </c>
      <c r="T31" s="14" t="s">
        <v>22</v>
      </c>
      <c r="U31" s="10"/>
      <c r="V31" s="10"/>
      <c r="W31" s="10"/>
      <c r="X31" s="10"/>
    </row>
    <row r="32" spans="5:24" x14ac:dyDescent="0.25">
      <c r="P32" s="10"/>
      <c r="Q32" s="10"/>
      <c r="R32" s="10"/>
      <c r="S32">
        <f t="shared" si="23"/>
        <v>0</v>
      </c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>
        <f>S31+S26</f>
        <v>391.39080000000007</v>
      </c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2024-12-05T06:05:17Z</dcterms:modified>
</cp:coreProperties>
</file>