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Mumbai Main Branch\Jaydeep Mark - Mulund\"/>
    </mc:Choice>
  </mc:AlternateContent>
  <xr:revisionPtr revIDLastSave="0" documentId="13_ncr:1_{5556F754-A122-47EA-8DC5-18C42FC6E891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Jaydeep Mark" sheetId="87" r:id="rId1"/>
    <sheet name="Jaydeep Mark (sale)" sheetId="100" r:id="rId2"/>
    <sheet name="Jaydeep Mark (Rehab)" sheetId="101" r:id="rId3"/>
    <sheet name="Total" sheetId="79" r:id="rId4"/>
    <sheet name="Rera" sheetId="92" r:id="rId5"/>
    <sheet name="Typical Floor" sheetId="85" r:id="rId6"/>
    <sheet name="IGR" sheetId="97" r:id="rId7"/>
    <sheet name="RR" sheetId="98" r:id="rId8"/>
    <sheet name="Rates" sheetId="99" r:id="rId9"/>
  </sheets>
  <definedNames>
    <definedName name="_xlnm._FilterDatabase" localSheetId="0" hidden="1">'Jaydeep Mark'!$O$1:$O$247</definedName>
    <definedName name="_xlnm._FilterDatabase" localSheetId="2" hidden="1">'Jaydeep Mark (Rehab)'!$D$1:$D$109</definedName>
    <definedName name="_xlnm._FilterDatabase" localSheetId="1" hidden="1">'Jaydeep Mark (sale)'!$D$1:$D$187</definedName>
  </definedNames>
  <calcPr calcId="191029"/>
</workbook>
</file>

<file path=xl/calcChain.xml><?xml version="1.0" encoding="utf-8"?>
<calcChain xmlns="http://schemas.openxmlformats.org/spreadsheetml/2006/main">
  <c r="B7" i="97" l="1"/>
  <c r="B6" i="97"/>
  <c r="B5" i="97"/>
  <c r="B4" i="97"/>
  <c r="B3" i="97"/>
  <c r="B2" i="97"/>
  <c r="B8" i="97"/>
  <c r="K6" i="79"/>
  <c r="I4" i="79"/>
  <c r="H4" i="79"/>
  <c r="G4" i="79"/>
  <c r="K4" i="79"/>
  <c r="F4" i="79"/>
  <c r="E4" i="79"/>
  <c r="D4" i="79"/>
  <c r="K3" i="79"/>
  <c r="F3" i="79"/>
  <c r="E3" i="79"/>
  <c r="D3" i="79"/>
  <c r="I2" i="79"/>
  <c r="H2" i="79"/>
  <c r="G2" i="79"/>
  <c r="F2" i="79"/>
  <c r="E2" i="79"/>
  <c r="D2" i="79"/>
  <c r="K4" i="87"/>
  <c r="K5" i="87"/>
  <c r="K6" i="87"/>
  <c r="K7" i="87"/>
  <c r="K8" i="87"/>
  <c r="K9" i="87"/>
  <c r="K10" i="87"/>
  <c r="K11" i="87"/>
  <c r="K12" i="87"/>
  <c r="K13" i="87"/>
  <c r="K14" i="87"/>
  <c r="K15" i="87"/>
  <c r="K16" i="87"/>
  <c r="K17" i="87"/>
  <c r="K18" i="87"/>
  <c r="K19" i="87"/>
  <c r="K20" i="87"/>
  <c r="K21" i="87"/>
  <c r="K22" i="87"/>
  <c r="K23" i="87"/>
  <c r="K24" i="87"/>
  <c r="K25" i="87"/>
  <c r="K26" i="87"/>
  <c r="K27" i="87"/>
  <c r="K28" i="87"/>
  <c r="K29" i="87"/>
  <c r="K30" i="87"/>
  <c r="K31" i="87"/>
  <c r="K32" i="87"/>
  <c r="K33" i="87"/>
  <c r="K34" i="87"/>
  <c r="K35" i="87"/>
  <c r="K36" i="87"/>
  <c r="K37" i="87"/>
  <c r="K38" i="87"/>
  <c r="K39" i="87"/>
  <c r="K40" i="87"/>
  <c r="K41" i="87"/>
  <c r="K42" i="87"/>
  <c r="K43" i="87"/>
  <c r="K44" i="87"/>
  <c r="K45" i="87"/>
  <c r="K46" i="87"/>
  <c r="K47" i="87"/>
  <c r="K48" i="87"/>
  <c r="K49" i="87"/>
  <c r="K50" i="87"/>
  <c r="K51" i="87"/>
  <c r="K52" i="87"/>
  <c r="K53" i="87"/>
  <c r="K54" i="87"/>
  <c r="K55" i="87"/>
  <c r="K56" i="87"/>
  <c r="K57" i="87"/>
  <c r="K58" i="87"/>
  <c r="K59" i="87"/>
  <c r="K60" i="87"/>
  <c r="K61" i="87"/>
  <c r="K62" i="87"/>
  <c r="K63" i="87"/>
  <c r="K64" i="87"/>
  <c r="K65" i="87"/>
  <c r="K66" i="87"/>
  <c r="K67" i="87"/>
  <c r="K68" i="87"/>
  <c r="K69" i="87"/>
  <c r="K70" i="87"/>
  <c r="K71" i="87"/>
  <c r="K72" i="87"/>
  <c r="K73" i="87"/>
  <c r="K74" i="87"/>
  <c r="K75" i="87"/>
  <c r="K76" i="87"/>
  <c r="K77" i="87"/>
  <c r="K78" i="87"/>
  <c r="K79" i="87"/>
  <c r="K80" i="87"/>
  <c r="K81" i="87"/>
  <c r="K82" i="87"/>
  <c r="K83" i="87"/>
  <c r="K84" i="87"/>
  <c r="K85" i="87"/>
  <c r="K86" i="87"/>
  <c r="K87" i="87"/>
  <c r="K88" i="87"/>
  <c r="K89" i="87"/>
  <c r="K90" i="87"/>
  <c r="K91" i="87"/>
  <c r="K92" i="87"/>
  <c r="K93" i="87"/>
  <c r="K94" i="87"/>
  <c r="K95" i="87"/>
  <c r="K96" i="87"/>
  <c r="K97" i="87"/>
  <c r="K98" i="87"/>
  <c r="K99" i="87"/>
  <c r="K100" i="87"/>
  <c r="K101" i="87"/>
  <c r="K102" i="87"/>
  <c r="K103" i="87"/>
  <c r="K104" i="87"/>
  <c r="K105" i="87"/>
  <c r="K106" i="87"/>
  <c r="K107" i="87"/>
  <c r="K108" i="87"/>
  <c r="K109" i="87"/>
  <c r="K110" i="87"/>
  <c r="K111" i="87"/>
  <c r="K112" i="87"/>
  <c r="K113" i="87"/>
  <c r="K114" i="87"/>
  <c r="K115" i="87"/>
  <c r="K116" i="87"/>
  <c r="K117" i="87"/>
  <c r="K118" i="87"/>
  <c r="K119" i="87"/>
  <c r="K120" i="87"/>
  <c r="K121" i="87"/>
  <c r="K122" i="87"/>
  <c r="K123" i="87"/>
  <c r="K124" i="87"/>
  <c r="K125" i="87"/>
  <c r="K126" i="87"/>
  <c r="K127" i="87"/>
  <c r="K128" i="87"/>
  <c r="K129" i="87"/>
  <c r="K130" i="87"/>
  <c r="K131" i="87"/>
  <c r="K132" i="87"/>
  <c r="K133" i="87"/>
  <c r="K134" i="87"/>
  <c r="K135" i="87"/>
  <c r="K136" i="87"/>
  <c r="K137" i="87"/>
  <c r="K138" i="87"/>
  <c r="K139" i="87"/>
  <c r="K140" i="87"/>
  <c r="K141" i="87"/>
  <c r="K142" i="87"/>
  <c r="K143" i="87"/>
  <c r="K144" i="87"/>
  <c r="K145" i="87"/>
  <c r="K146" i="87"/>
  <c r="K147" i="87"/>
  <c r="K148" i="87"/>
  <c r="K149" i="87"/>
  <c r="K150" i="87"/>
  <c r="K151" i="87"/>
  <c r="K152" i="87"/>
  <c r="K153" i="87"/>
  <c r="K154" i="87"/>
  <c r="K155" i="87"/>
  <c r="K156" i="87"/>
  <c r="K157" i="87"/>
  <c r="K158" i="87"/>
  <c r="K159" i="87"/>
  <c r="K160" i="87"/>
  <c r="K161" i="87"/>
  <c r="K162" i="87"/>
  <c r="K163" i="87"/>
  <c r="K164" i="87"/>
  <c r="K165" i="87"/>
  <c r="K166" i="87"/>
  <c r="K167" i="87"/>
  <c r="K168" i="87"/>
  <c r="K169" i="87"/>
  <c r="K170" i="87"/>
  <c r="K171" i="87"/>
  <c r="K172" i="87"/>
  <c r="K173" i="87"/>
  <c r="K174" i="87"/>
  <c r="K175" i="87"/>
  <c r="K176" i="87"/>
  <c r="K177" i="87"/>
  <c r="K178" i="87"/>
  <c r="K179" i="87"/>
  <c r="K180" i="87"/>
  <c r="K181" i="87"/>
  <c r="K182" i="87"/>
  <c r="K183" i="87"/>
  <c r="K184" i="87"/>
  <c r="K185" i="87"/>
  <c r="K186" i="87"/>
  <c r="K187" i="87"/>
  <c r="K188" i="87"/>
  <c r="K189" i="87"/>
  <c r="K190" i="87"/>
  <c r="K191" i="87"/>
  <c r="K192" i="87"/>
  <c r="K193" i="87"/>
  <c r="K194" i="87"/>
  <c r="K195" i="87"/>
  <c r="K196" i="87"/>
  <c r="K197" i="87"/>
  <c r="K198" i="87"/>
  <c r="K199" i="87"/>
  <c r="K200" i="87"/>
  <c r="K3" i="87"/>
  <c r="F63" i="101"/>
  <c r="E63" i="101"/>
  <c r="L62" i="101"/>
  <c r="K62" i="101"/>
  <c r="M62" i="101" s="1"/>
  <c r="G62" i="101"/>
  <c r="H62" i="101" s="1"/>
  <c r="N62" i="101" s="1"/>
  <c r="L61" i="101"/>
  <c r="K61" i="101"/>
  <c r="M61" i="101" s="1"/>
  <c r="G61" i="101"/>
  <c r="H61" i="101" s="1"/>
  <c r="N61" i="101" s="1"/>
  <c r="L60" i="101"/>
  <c r="K60" i="101"/>
  <c r="M60" i="101" s="1"/>
  <c r="G60" i="101"/>
  <c r="H60" i="101" s="1"/>
  <c r="N60" i="101" s="1"/>
  <c r="L59" i="101"/>
  <c r="K59" i="101"/>
  <c r="M59" i="101" s="1"/>
  <c r="G59" i="101"/>
  <c r="H59" i="101" s="1"/>
  <c r="N59" i="101" s="1"/>
  <c r="L58" i="101"/>
  <c r="K58" i="101"/>
  <c r="M58" i="101" s="1"/>
  <c r="G58" i="101"/>
  <c r="H58" i="101" s="1"/>
  <c r="N58" i="101" s="1"/>
  <c r="L57" i="101"/>
  <c r="K57" i="101"/>
  <c r="M57" i="101" s="1"/>
  <c r="G57" i="101"/>
  <c r="H57" i="101" s="1"/>
  <c r="N57" i="101" s="1"/>
  <c r="L56" i="101"/>
  <c r="K56" i="101"/>
  <c r="M56" i="101" s="1"/>
  <c r="G56" i="101"/>
  <c r="H56" i="101" s="1"/>
  <c r="N56" i="101" s="1"/>
  <c r="L55" i="101"/>
  <c r="K55" i="101"/>
  <c r="M55" i="101" s="1"/>
  <c r="G55" i="101"/>
  <c r="H55" i="101" s="1"/>
  <c r="N55" i="101" s="1"/>
  <c r="L54" i="101"/>
  <c r="K54" i="101"/>
  <c r="M54" i="101" s="1"/>
  <c r="G54" i="101"/>
  <c r="H54" i="101" s="1"/>
  <c r="N54" i="101" s="1"/>
  <c r="L53" i="101"/>
  <c r="K53" i="101"/>
  <c r="M53" i="101" s="1"/>
  <c r="G53" i="101"/>
  <c r="H53" i="101" s="1"/>
  <c r="N53" i="101" s="1"/>
  <c r="L52" i="101"/>
  <c r="K52" i="101"/>
  <c r="M52" i="101" s="1"/>
  <c r="G52" i="101"/>
  <c r="H52" i="101" s="1"/>
  <c r="N52" i="101" s="1"/>
  <c r="L51" i="101"/>
  <c r="K51" i="101"/>
  <c r="M51" i="101" s="1"/>
  <c r="G51" i="101"/>
  <c r="H51" i="101" s="1"/>
  <c r="N51" i="101" s="1"/>
  <c r="L50" i="101"/>
  <c r="K50" i="101"/>
  <c r="M50" i="101" s="1"/>
  <c r="G50" i="101"/>
  <c r="H50" i="101" s="1"/>
  <c r="N50" i="101" s="1"/>
  <c r="L49" i="101"/>
  <c r="K49" i="101"/>
  <c r="M49" i="101" s="1"/>
  <c r="G49" i="101"/>
  <c r="H49" i="101" s="1"/>
  <c r="N49" i="101" s="1"/>
  <c r="L48" i="101"/>
  <c r="K48" i="101"/>
  <c r="M48" i="101" s="1"/>
  <c r="G48" i="101"/>
  <c r="H48" i="101" s="1"/>
  <c r="N48" i="101" s="1"/>
  <c r="L47" i="101"/>
  <c r="K47" i="101"/>
  <c r="M47" i="101" s="1"/>
  <c r="G47" i="101"/>
  <c r="H47" i="101" s="1"/>
  <c r="N47" i="101" s="1"/>
  <c r="L46" i="101"/>
  <c r="K46" i="101"/>
  <c r="M46" i="101" s="1"/>
  <c r="G46" i="101"/>
  <c r="H46" i="101" s="1"/>
  <c r="N46" i="101" s="1"/>
  <c r="L45" i="101"/>
  <c r="K45" i="101"/>
  <c r="M45" i="101" s="1"/>
  <c r="G45" i="101"/>
  <c r="H45" i="101" s="1"/>
  <c r="N45" i="101" s="1"/>
  <c r="L44" i="101"/>
  <c r="K44" i="101"/>
  <c r="M44" i="101" s="1"/>
  <c r="G44" i="101"/>
  <c r="H44" i="101" s="1"/>
  <c r="N44" i="101" s="1"/>
  <c r="L43" i="101"/>
  <c r="K43" i="101"/>
  <c r="M43" i="101" s="1"/>
  <c r="G43" i="101"/>
  <c r="H43" i="101" s="1"/>
  <c r="N43" i="101" s="1"/>
  <c r="L42" i="101"/>
  <c r="K42" i="101"/>
  <c r="M42" i="101" s="1"/>
  <c r="G42" i="101"/>
  <c r="H42" i="101" s="1"/>
  <c r="N42" i="101" s="1"/>
  <c r="L41" i="101"/>
  <c r="K41" i="101"/>
  <c r="M41" i="101" s="1"/>
  <c r="G41" i="101"/>
  <c r="H41" i="101" s="1"/>
  <c r="N41" i="101" s="1"/>
  <c r="L40" i="101"/>
  <c r="K40" i="101"/>
  <c r="M40" i="101" s="1"/>
  <c r="G40" i="101"/>
  <c r="H40" i="101" s="1"/>
  <c r="N40" i="101" s="1"/>
  <c r="L39" i="101"/>
  <c r="K39" i="101"/>
  <c r="M39" i="101" s="1"/>
  <c r="G39" i="101"/>
  <c r="H39" i="101" s="1"/>
  <c r="N39" i="101" s="1"/>
  <c r="L38" i="101"/>
  <c r="K38" i="101"/>
  <c r="M38" i="101" s="1"/>
  <c r="G38" i="101"/>
  <c r="H38" i="101" s="1"/>
  <c r="N38" i="101" s="1"/>
  <c r="L37" i="101"/>
  <c r="K37" i="101"/>
  <c r="M37" i="101" s="1"/>
  <c r="G37" i="101"/>
  <c r="H37" i="101" s="1"/>
  <c r="N37" i="101" s="1"/>
  <c r="L36" i="101"/>
  <c r="K36" i="101"/>
  <c r="M36" i="101" s="1"/>
  <c r="G36" i="101"/>
  <c r="H36" i="101" s="1"/>
  <c r="N36" i="101" s="1"/>
  <c r="L35" i="101"/>
  <c r="K35" i="101"/>
  <c r="M35" i="101" s="1"/>
  <c r="G35" i="101"/>
  <c r="H35" i="101" s="1"/>
  <c r="N35" i="101" s="1"/>
  <c r="L34" i="101"/>
  <c r="K34" i="101"/>
  <c r="M34" i="101" s="1"/>
  <c r="G34" i="101"/>
  <c r="H34" i="101" s="1"/>
  <c r="N34" i="101" s="1"/>
  <c r="L33" i="101"/>
  <c r="K33" i="101"/>
  <c r="M33" i="101" s="1"/>
  <c r="G33" i="101"/>
  <c r="H33" i="101" s="1"/>
  <c r="N33" i="101" s="1"/>
  <c r="L32" i="101"/>
  <c r="K32" i="101"/>
  <c r="M32" i="101" s="1"/>
  <c r="G32" i="101"/>
  <c r="H32" i="101" s="1"/>
  <c r="N32" i="101" s="1"/>
  <c r="L31" i="101"/>
  <c r="K31" i="101"/>
  <c r="M31" i="101" s="1"/>
  <c r="G31" i="101"/>
  <c r="H31" i="101" s="1"/>
  <c r="N31" i="101" s="1"/>
  <c r="L30" i="101"/>
  <c r="K30" i="101"/>
  <c r="M30" i="101" s="1"/>
  <c r="G30" i="101"/>
  <c r="H30" i="101" s="1"/>
  <c r="N30" i="101" s="1"/>
  <c r="L29" i="101"/>
  <c r="K29" i="101"/>
  <c r="M29" i="101" s="1"/>
  <c r="G29" i="101"/>
  <c r="H29" i="101" s="1"/>
  <c r="N29" i="101" s="1"/>
  <c r="L28" i="101"/>
  <c r="K28" i="101"/>
  <c r="M28" i="101" s="1"/>
  <c r="G28" i="101"/>
  <c r="H28" i="101" s="1"/>
  <c r="N28" i="101" s="1"/>
  <c r="L27" i="101"/>
  <c r="K27" i="101"/>
  <c r="M27" i="101" s="1"/>
  <c r="G27" i="101"/>
  <c r="H27" i="101" s="1"/>
  <c r="N27" i="101" s="1"/>
  <c r="L26" i="101"/>
  <c r="K26" i="101"/>
  <c r="M26" i="101" s="1"/>
  <c r="G26" i="101"/>
  <c r="H26" i="101" s="1"/>
  <c r="N26" i="101" s="1"/>
  <c r="L25" i="101"/>
  <c r="K25" i="101"/>
  <c r="M25" i="101" s="1"/>
  <c r="G25" i="101"/>
  <c r="H25" i="101" s="1"/>
  <c r="N25" i="101" s="1"/>
  <c r="L24" i="101"/>
  <c r="K24" i="101"/>
  <c r="M24" i="101" s="1"/>
  <c r="G24" i="101"/>
  <c r="H24" i="101" s="1"/>
  <c r="N24" i="101" s="1"/>
  <c r="L23" i="101"/>
  <c r="K23" i="101"/>
  <c r="M23" i="101" s="1"/>
  <c r="G23" i="101"/>
  <c r="H23" i="101" s="1"/>
  <c r="N23" i="101" s="1"/>
  <c r="L22" i="101"/>
  <c r="K22" i="101"/>
  <c r="M22" i="101" s="1"/>
  <c r="G22" i="101"/>
  <c r="H22" i="101" s="1"/>
  <c r="N22" i="101" s="1"/>
  <c r="L21" i="101"/>
  <c r="K21" i="101"/>
  <c r="M21" i="101" s="1"/>
  <c r="G21" i="101"/>
  <c r="H21" i="101" s="1"/>
  <c r="N21" i="101" s="1"/>
  <c r="L20" i="101"/>
  <c r="K20" i="101"/>
  <c r="M20" i="101" s="1"/>
  <c r="G20" i="101"/>
  <c r="H20" i="101" s="1"/>
  <c r="N20" i="101" s="1"/>
  <c r="L19" i="101"/>
  <c r="K19" i="101"/>
  <c r="M19" i="101" s="1"/>
  <c r="G19" i="101"/>
  <c r="H19" i="101" s="1"/>
  <c r="N19" i="101" s="1"/>
  <c r="L18" i="101"/>
  <c r="K18" i="101"/>
  <c r="M18" i="101" s="1"/>
  <c r="G18" i="101"/>
  <c r="H18" i="101" s="1"/>
  <c r="N18" i="101" s="1"/>
  <c r="L17" i="101"/>
  <c r="K17" i="101"/>
  <c r="M17" i="101" s="1"/>
  <c r="G17" i="101"/>
  <c r="H17" i="101" s="1"/>
  <c r="N17" i="101" s="1"/>
  <c r="L16" i="101"/>
  <c r="K16" i="101"/>
  <c r="M16" i="101" s="1"/>
  <c r="G16" i="101"/>
  <c r="H16" i="101" s="1"/>
  <c r="N16" i="101" s="1"/>
  <c r="L15" i="101"/>
  <c r="K15" i="101"/>
  <c r="M15" i="101" s="1"/>
  <c r="G15" i="101"/>
  <c r="H15" i="101" s="1"/>
  <c r="N15" i="101" s="1"/>
  <c r="L14" i="101"/>
  <c r="K14" i="101"/>
  <c r="M14" i="101" s="1"/>
  <c r="G14" i="101"/>
  <c r="H14" i="101" s="1"/>
  <c r="N14" i="101" s="1"/>
  <c r="L13" i="101"/>
  <c r="K13" i="101"/>
  <c r="M13" i="101" s="1"/>
  <c r="G13" i="101"/>
  <c r="H13" i="101" s="1"/>
  <c r="N13" i="101" s="1"/>
  <c r="L12" i="101"/>
  <c r="K12" i="101"/>
  <c r="M12" i="101" s="1"/>
  <c r="G12" i="101"/>
  <c r="H12" i="101" s="1"/>
  <c r="N12" i="101" s="1"/>
  <c r="L11" i="101"/>
  <c r="K11" i="101"/>
  <c r="M11" i="101" s="1"/>
  <c r="G11" i="101"/>
  <c r="H11" i="101" s="1"/>
  <c r="N11" i="101" s="1"/>
  <c r="L10" i="101"/>
  <c r="K10" i="101"/>
  <c r="M10" i="101" s="1"/>
  <c r="G10" i="101"/>
  <c r="H10" i="101" s="1"/>
  <c r="N10" i="101" s="1"/>
  <c r="L9" i="101"/>
  <c r="K9" i="101"/>
  <c r="M9" i="101" s="1"/>
  <c r="G9" i="101"/>
  <c r="H9" i="101" s="1"/>
  <c r="N9" i="101" s="1"/>
  <c r="L8" i="101"/>
  <c r="K8" i="101"/>
  <c r="M8" i="101" s="1"/>
  <c r="G8" i="101"/>
  <c r="H8" i="101" s="1"/>
  <c r="N8" i="101" s="1"/>
  <c r="L7" i="101"/>
  <c r="K7" i="101"/>
  <c r="M7" i="101" s="1"/>
  <c r="G7" i="101"/>
  <c r="H7" i="101" s="1"/>
  <c r="N7" i="101" s="1"/>
  <c r="L6" i="101"/>
  <c r="K6" i="101"/>
  <c r="M6" i="101" s="1"/>
  <c r="G6" i="101"/>
  <c r="H6" i="101" s="1"/>
  <c r="N6" i="101" s="1"/>
  <c r="L5" i="101"/>
  <c r="K5" i="101"/>
  <c r="M5" i="101" s="1"/>
  <c r="G5" i="101"/>
  <c r="H5" i="101" s="1"/>
  <c r="N5" i="101" s="1"/>
  <c r="L4" i="101"/>
  <c r="K4" i="101"/>
  <c r="M4" i="101" s="1"/>
  <c r="G4" i="101"/>
  <c r="H4" i="101" s="1"/>
  <c r="N4" i="101" s="1"/>
  <c r="L3" i="101"/>
  <c r="K3" i="101"/>
  <c r="M3" i="101" s="1"/>
  <c r="I3" i="101"/>
  <c r="I4" i="101" s="1"/>
  <c r="I5" i="101" s="1"/>
  <c r="I6" i="101" s="1"/>
  <c r="G3" i="101"/>
  <c r="H3" i="101" s="1"/>
  <c r="N3" i="101" s="1"/>
  <c r="F141" i="100"/>
  <c r="E141" i="100"/>
  <c r="G140" i="100"/>
  <c r="H140" i="100" s="1"/>
  <c r="N140" i="100" s="1"/>
  <c r="G139" i="100"/>
  <c r="H139" i="100" s="1"/>
  <c r="N139" i="100" s="1"/>
  <c r="G138" i="100"/>
  <c r="H138" i="100" s="1"/>
  <c r="N138" i="100" s="1"/>
  <c r="G137" i="100"/>
  <c r="H137" i="100" s="1"/>
  <c r="N137" i="100" s="1"/>
  <c r="G136" i="100"/>
  <c r="H136" i="100" s="1"/>
  <c r="N136" i="100" s="1"/>
  <c r="G135" i="100"/>
  <c r="H135" i="100" s="1"/>
  <c r="N135" i="100" s="1"/>
  <c r="G134" i="100"/>
  <c r="H134" i="100" s="1"/>
  <c r="N134" i="100" s="1"/>
  <c r="G133" i="100"/>
  <c r="H133" i="100" s="1"/>
  <c r="N133" i="100" s="1"/>
  <c r="G132" i="100"/>
  <c r="H132" i="100" s="1"/>
  <c r="N132" i="100" s="1"/>
  <c r="G131" i="100"/>
  <c r="H131" i="100" s="1"/>
  <c r="N131" i="100" s="1"/>
  <c r="G130" i="100"/>
  <c r="H130" i="100" s="1"/>
  <c r="N130" i="100" s="1"/>
  <c r="G129" i="100"/>
  <c r="H129" i="100" s="1"/>
  <c r="N129" i="100" s="1"/>
  <c r="G128" i="100"/>
  <c r="H128" i="100" s="1"/>
  <c r="N128" i="100" s="1"/>
  <c r="G127" i="100"/>
  <c r="H127" i="100" s="1"/>
  <c r="N127" i="100" s="1"/>
  <c r="G126" i="100"/>
  <c r="H126" i="100" s="1"/>
  <c r="N126" i="100" s="1"/>
  <c r="G125" i="100"/>
  <c r="H125" i="100" s="1"/>
  <c r="N125" i="100" s="1"/>
  <c r="G124" i="100"/>
  <c r="H124" i="100" s="1"/>
  <c r="N124" i="100" s="1"/>
  <c r="G123" i="100"/>
  <c r="H123" i="100" s="1"/>
  <c r="N123" i="100" s="1"/>
  <c r="G122" i="100"/>
  <c r="H122" i="100" s="1"/>
  <c r="N122" i="100" s="1"/>
  <c r="G121" i="100"/>
  <c r="H121" i="100" s="1"/>
  <c r="N121" i="100" s="1"/>
  <c r="G120" i="100"/>
  <c r="H120" i="100" s="1"/>
  <c r="N120" i="100" s="1"/>
  <c r="G119" i="100"/>
  <c r="H119" i="100" s="1"/>
  <c r="N119" i="100" s="1"/>
  <c r="G118" i="100"/>
  <c r="H118" i="100" s="1"/>
  <c r="N118" i="100" s="1"/>
  <c r="G117" i="100"/>
  <c r="H117" i="100" s="1"/>
  <c r="N117" i="100" s="1"/>
  <c r="G116" i="100"/>
  <c r="H116" i="100" s="1"/>
  <c r="N116" i="100" s="1"/>
  <c r="G115" i="100"/>
  <c r="H115" i="100" s="1"/>
  <c r="N115" i="100" s="1"/>
  <c r="G114" i="100"/>
  <c r="H114" i="100" s="1"/>
  <c r="N114" i="100" s="1"/>
  <c r="G113" i="100"/>
  <c r="H113" i="100" s="1"/>
  <c r="N113" i="100" s="1"/>
  <c r="G112" i="100"/>
  <c r="G111" i="100"/>
  <c r="H111" i="100" s="1"/>
  <c r="N111" i="100" s="1"/>
  <c r="G110" i="100"/>
  <c r="G109" i="100"/>
  <c r="H109" i="100" s="1"/>
  <c r="N109" i="100" s="1"/>
  <c r="G108" i="100"/>
  <c r="G107" i="100"/>
  <c r="H107" i="100" s="1"/>
  <c r="N107" i="100" s="1"/>
  <c r="G106" i="100"/>
  <c r="H106" i="100" s="1"/>
  <c r="N106" i="100" s="1"/>
  <c r="G105" i="100"/>
  <c r="H105" i="100" s="1"/>
  <c r="N105" i="100" s="1"/>
  <c r="G104" i="100"/>
  <c r="H104" i="100" s="1"/>
  <c r="N104" i="100" s="1"/>
  <c r="G103" i="100"/>
  <c r="H103" i="100" s="1"/>
  <c r="N103" i="100" s="1"/>
  <c r="G102" i="100"/>
  <c r="H102" i="100" s="1"/>
  <c r="N102" i="100" s="1"/>
  <c r="G101" i="100"/>
  <c r="H101" i="100" s="1"/>
  <c r="N101" i="100" s="1"/>
  <c r="G100" i="100"/>
  <c r="H100" i="100" s="1"/>
  <c r="N100" i="100" s="1"/>
  <c r="G99" i="100"/>
  <c r="G98" i="100"/>
  <c r="H98" i="100" s="1"/>
  <c r="N98" i="100" s="1"/>
  <c r="G97" i="100"/>
  <c r="G96" i="100"/>
  <c r="H96" i="100" s="1"/>
  <c r="N96" i="100" s="1"/>
  <c r="G95" i="100"/>
  <c r="G94" i="100"/>
  <c r="G93" i="100"/>
  <c r="H93" i="100" s="1"/>
  <c r="N93" i="100" s="1"/>
  <c r="G92" i="100"/>
  <c r="G91" i="100"/>
  <c r="H91" i="100" s="1"/>
  <c r="N91" i="100" s="1"/>
  <c r="G90" i="100"/>
  <c r="H90" i="100" s="1"/>
  <c r="N90" i="100" s="1"/>
  <c r="G89" i="100"/>
  <c r="H89" i="100" s="1"/>
  <c r="N89" i="100" s="1"/>
  <c r="G88" i="100"/>
  <c r="H88" i="100" s="1"/>
  <c r="N88" i="100" s="1"/>
  <c r="G87" i="100"/>
  <c r="H87" i="100" s="1"/>
  <c r="N87" i="100" s="1"/>
  <c r="G86" i="100"/>
  <c r="H86" i="100" s="1"/>
  <c r="N86" i="100" s="1"/>
  <c r="G85" i="100"/>
  <c r="H85" i="100" s="1"/>
  <c r="N85" i="100" s="1"/>
  <c r="G84" i="100"/>
  <c r="G83" i="100"/>
  <c r="H83" i="100" s="1"/>
  <c r="N83" i="100" s="1"/>
  <c r="G82" i="100"/>
  <c r="G81" i="100"/>
  <c r="H81" i="100" s="1"/>
  <c r="N81" i="100" s="1"/>
  <c r="G80" i="100"/>
  <c r="H80" i="100" s="1"/>
  <c r="N80" i="100" s="1"/>
  <c r="G79" i="100"/>
  <c r="H79" i="100" s="1"/>
  <c r="N79" i="100" s="1"/>
  <c r="G78" i="100"/>
  <c r="G77" i="100"/>
  <c r="H77" i="100" s="1"/>
  <c r="N77" i="100" s="1"/>
  <c r="G76" i="100"/>
  <c r="G75" i="100"/>
  <c r="H75" i="100" s="1"/>
  <c r="N75" i="100" s="1"/>
  <c r="G74" i="100"/>
  <c r="G73" i="100"/>
  <c r="H73" i="100" s="1"/>
  <c r="N73" i="100" s="1"/>
  <c r="G72" i="100"/>
  <c r="H72" i="100" s="1"/>
  <c r="N72" i="100" s="1"/>
  <c r="G71" i="100"/>
  <c r="H71" i="100" s="1"/>
  <c r="N71" i="100" s="1"/>
  <c r="G70" i="100"/>
  <c r="H70" i="100" s="1"/>
  <c r="N70" i="100" s="1"/>
  <c r="G69" i="100"/>
  <c r="H69" i="100" s="1"/>
  <c r="N69" i="100" s="1"/>
  <c r="G68" i="100"/>
  <c r="H68" i="100" s="1"/>
  <c r="N68" i="100" s="1"/>
  <c r="G67" i="100"/>
  <c r="H67" i="100" s="1"/>
  <c r="N67" i="100" s="1"/>
  <c r="G66" i="100"/>
  <c r="G65" i="100"/>
  <c r="H65" i="100" s="1"/>
  <c r="N65" i="100" s="1"/>
  <c r="G64" i="100"/>
  <c r="G63" i="100"/>
  <c r="H63" i="100" s="1"/>
  <c r="N63" i="100" s="1"/>
  <c r="G62" i="100"/>
  <c r="H62" i="100" s="1"/>
  <c r="N62" i="100" s="1"/>
  <c r="G61" i="100"/>
  <c r="H61" i="100" s="1"/>
  <c r="N61" i="100" s="1"/>
  <c r="G60" i="100"/>
  <c r="H60" i="100" s="1"/>
  <c r="N60" i="100" s="1"/>
  <c r="G59" i="100"/>
  <c r="H59" i="100" s="1"/>
  <c r="N59" i="100" s="1"/>
  <c r="G58" i="100"/>
  <c r="H58" i="100" s="1"/>
  <c r="N58" i="100" s="1"/>
  <c r="G57" i="100"/>
  <c r="H57" i="100" s="1"/>
  <c r="N57" i="100" s="1"/>
  <c r="G56" i="100"/>
  <c r="H56" i="100" s="1"/>
  <c r="N56" i="100" s="1"/>
  <c r="G55" i="100"/>
  <c r="H55" i="100" s="1"/>
  <c r="N55" i="100" s="1"/>
  <c r="G54" i="100"/>
  <c r="H54" i="100" s="1"/>
  <c r="N54" i="100" s="1"/>
  <c r="G53" i="100"/>
  <c r="H53" i="100" s="1"/>
  <c r="N53" i="100" s="1"/>
  <c r="G52" i="100"/>
  <c r="H52" i="100" s="1"/>
  <c r="N52" i="100" s="1"/>
  <c r="G51" i="100"/>
  <c r="H51" i="100" s="1"/>
  <c r="N51" i="100" s="1"/>
  <c r="G50" i="100"/>
  <c r="H50" i="100" s="1"/>
  <c r="N50" i="100" s="1"/>
  <c r="G49" i="100"/>
  <c r="H49" i="100" s="1"/>
  <c r="N49" i="100" s="1"/>
  <c r="G48" i="100"/>
  <c r="H48" i="100" s="1"/>
  <c r="N48" i="100" s="1"/>
  <c r="G47" i="100"/>
  <c r="H47" i="100" s="1"/>
  <c r="N47" i="100" s="1"/>
  <c r="G46" i="100"/>
  <c r="H46" i="100" s="1"/>
  <c r="N46" i="100" s="1"/>
  <c r="G45" i="100"/>
  <c r="H45" i="100" s="1"/>
  <c r="N45" i="100" s="1"/>
  <c r="G44" i="100"/>
  <c r="H44" i="100" s="1"/>
  <c r="N44" i="100" s="1"/>
  <c r="G43" i="100"/>
  <c r="H43" i="100" s="1"/>
  <c r="N43" i="100" s="1"/>
  <c r="G42" i="100"/>
  <c r="H42" i="100" s="1"/>
  <c r="N42" i="100" s="1"/>
  <c r="G41" i="100"/>
  <c r="H41" i="100" s="1"/>
  <c r="N41" i="100" s="1"/>
  <c r="G40" i="100"/>
  <c r="H40" i="100" s="1"/>
  <c r="N40" i="100" s="1"/>
  <c r="G39" i="100"/>
  <c r="H39" i="100" s="1"/>
  <c r="N39" i="100" s="1"/>
  <c r="G38" i="100"/>
  <c r="H38" i="100" s="1"/>
  <c r="N38" i="100" s="1"/>
  <c r="G37" i="100"/>
  <c r="H37" i="100" s="1"/>
  <c r="N37" i="100" s="1"/>
  <c r="G36" i="100"/>
  <c r="H36" i="100" s="1"/>
  <c r="N36" i="100" s="1"/>
  <c r="G35" i="100"/>
  <c r="H35" i="100" s="1"/>
  <c r="N35" i="100" s="1"/>
  <c r="G34" i="100"/>
  <c r="H34" i="100" s="1"/>
  <c r="N34" i="100" s="1"/>
  <c r="G33" i="100"/>
  <c r="H33" i="100" s="1"/>
  <c r="N33" i="100" s="1"/>
  <c r="G32" i="100"/>
  <c r="H32" i="100" s="1"/>
  <c r="N32" i="100" s="1"/>
  <c r="G31" i="100"/>
  <c r="H31" i="100" s="1"/>
  <c r="N31" i="100" s="1"/>
  <c r="G30" i="100"/>
  <c r="H30" i="100" s="1"/>
  <c r="N30" i="100" s="1"/>
  <c r="G29" i="100"/>
  <c r="H29" i="100" s="1"/>
  <c r="N29" i="100" s="1"/>
  <c r="G28" i="100"/>
  <c r="H28" i="100" s="1"/>
  <c r="N28" i="100" s="1"/>
  <c r="G27" i="100"/>
  <c r="G26" i="100"/>
  <c r="H26" i="100" s="1"/>
  <c r="N26" i="100" s="1"/>
  <c r="G25" i="100"/>
  <c r="G24" i="100"/>
  <c r="H24" i="100" s="1"/>
  <c r="N24" i="100" s="1"/>
  <c r="G23" i="100"/>
  <c r="G22" i="100"/>
  <c r="H22" i="100" s="1"/>
  <c r="N22" i="100" s="1"/>
  <c r="G21" i="100"/>
  <c r="H21" i="100" s="1"/>
  <c r="N21" i="100" s="1"/>
  <c r="G20" i="100"/>
  <c r="H20" i="100" s="1"/>
  <c r="N20" i="100" s="1"/>
  <c r="G19" i="100"/>
  <c r="H19" i="100" s="1"/>
  <c r="N19" i="100" s="1"/>
  <c r="G18" i="100"/>
  <c r="H18" i="100" s="1"/>
  <c r="N18" i="100" s="1"/>
  <c r="G17" i="100"/>
  <c r="H17" i="100" s="1"/>
  <c r="N17" i="100" s="1"/>
  <c r="G16" i="100"/>
  <c r="H16" i="100" s="1"/>
  <c r="N16" i="100" s="1"/>
  <c r="G15" i="100"/>
  <c r="G14" i="100"/>
  <c r="H14" i="100" s="1"/>
  <c r="N14" i="100" s="1"/>
  <c r="G13" i="100"/>
  <c r="G12" i="100"/>
  <c r="H12" i="100" s="1"/>
  <c r="N12" i="100" s="1"/>
  <c r="G11" i="100"/>
  <c r="G10" i="100"/>
  <c r="H10" i="100" s="1"/>
  <c r="N10" i="100" s="1"/>
  <c r="G9" i="100"/>
  <c r="H9" i="100" s="1"/>
  <c r="N9" i="100" s="1"/>
  <c r="G8" i="100"/>
  <c r="H8" i="100" s="1"/>
  <c r="N8" i="100" s="1"/>
  <c r="G7" i="100"/>
  <c r="H7" i="100" s="1"/>
  <c r="N7" i="100" s="1"/>
  <c r="G6" i="100"/>
  <c r="H6" i="100" s="1"/>
  <c r="N6" i="100" s="1"/>
  <c r="G5" i="100"/>
  <c r="H5" i="100" s="1"/>
  <c r="N5" i="100" s="1"/>
  <c r="G4" i="100"/>
  <c r="G3" i="100"/>
  <c r="H3" i="100" s="1"/>
  <c r="N3" i="100" s="1"/>
  <c r="J4" i="100" l="1"/>
  <c r="K4" i="100" s="1"/>
  <c r="M4" i="100" s="1"/>
  <c r="J3" i="100"/>
  <c r="G63" i="101"/>
  <c r="J5" i="100"/>
  <c r="K5" i="100" s="1"/>
  <c r="L4" i="100"/>
  <c r="H4" i="100"/>
  <c r="N4" i="100" s="1"/>
  <c r="H64" i="100"/>
  <c r="N64" i="100" s="1"/>
  <c r="H66" i="100"/>
  <c r="N66" i="100" s="1"/>
  <c r="G141" i="100"/>
  <c r="H11" i="100"/>
  <c r="N11" i="100" s="1"/>
  <c r="H13" i="100"/>
  <c r="N13" i="100" s="1"/>
  <c r="H15" i="100"/>
  <c r="N15" i="100" s="1"/>
  <c r="H23" i="100"/>
  <c r="N23" i="100" s="1"/>
  <c r="H25" i="100"/>
  <c r="N25" i="100" s="1"/>
  <c r="H27" i="100"/>
  <c r="N27" i="100" s="1"/>
  <c r="H74" i="100"/>
  <c r="N74" i="100" s="1"/>
  <c r="H76" i="100"/>
  <c r="N76" i="100" s="1"/>
  <c r="H78" i="100"/>
  <c r="N78" i="100" s="1"/>
  <c r="H82" i="100"/>
  <c r="N82" i="100" s="1"/>
  <c r="H112" i="100"/>
  <c r="N112" i="100" s="1"/>
  <c r="H92" i="100"/>
  <c r="N92" i="100" s="1"/>
  <c r="H84" i="100"/>
  <c r="N84" i="100" s="1"/>
  <c r="H94" i="100"/>
  <c r="N94" i="100" s="1"/>
  <c r="H95" i="100"/>
  <c r="N95" i="100" s="1"/>
  <c r="H110" i="100"/>
  <c r="N110" i="100" s="1"/>
  <c r="H97" i="100"/>
  <c r="N97" i="100" s="1"/>
  <c r="H108" i="100"/>
  <c r="N108" i="100" s="1"/>
  <c r="H99" i="100"/>
  <c r="N99" i="100" s="1"/>
  <c r="L3" i="100" l="1"/>
  <c r="K3" i="100"/>
  <c r="N141" i="100"/>
  <c r="H63" i="101"/>
  <c r="N63" i="101"/>
  <c r="I7" i="101"/>
  <c r="I8" i="101" s="1"/>
  <c r="I9" i="101" s="1"/>
  <c r="I10" i="101" s="1"/>
  <c r="I11" i="101" s="1"/>
  <c r="I12" i="101" s="1"/>
  <c r="M3" i="100"/>
  <c r="L5" i="100"/>
  <c r="M5" i="100"/>
  <c r="H141" i="100"/>
  <c r="J6" i="100"/>
  <c r="K6" i="100" s="1"/>
  <c r="I17" i="101" l="1"/>
  <c r="I18" i="101" s="1"/>
  <c r="L6" i="100"/>
  <c r="M6" i="100"/>
  <c r="J7" i="100"/>
  <c r="K7" i="100" s="1"/>
  <c r="I13" i="101" l="1"/>
  <c r="I14" i="101" s="1"/>
  <c r="I15" i="101" s="1"/>
  <c r="I16" i="101" s="1"/>
  <c r="I23" i="101"/>
  <c r="I24" i="101" s="1"/>
  <c r="L7" i="100"/>
  <c r="J8" i="100"/>
  <c r="K8" i="100" s="1"/>
  <c r="J9" i="100"/>
  <c r="K9" i="100" s="1"/>
  <c r="I19" i="101" l="1"/>
  <c r="I20" i="101" s="1"/>
  <c r="I21" i="101" s="1"/>
  <c r="I22" i="101" s="1"/>
  <c r="I25" i="101"/>
  <c r="I26" i="101" s="1"/>
  <c r="M8" i="100"/>
  <c r="L8" i="100"/>
  <c r="L9" i="100"/>
  <c r="M9" i="100"/>
  <c r="J11" i="100"/>
  <c r="K11" i="100" s="1"/>
  <c r="J10" i="100"/>
  <c r="K10" i="100" s="1"/>
  <c r="M7" i="100"/>
  <c r="I27" i="101" l="1"/>
  <c r="I28" i="101" s="1"/>
  <c r="L10" i="100"/>
  <c r="M10" i="100"/>
  <c r="M11" i="100"/>
  <c r="L11" i="100"/>
  <c r="J12" i="100"/>
  <c r="K12" i="100" s="1"/>
  <c r="J17" i="100"/>
  <c r="K17" i="100" s="1"/>
  <c r="I29" i="101" l="1"/>
  <c r="L12" i="100"/>
  <c r="M12" i="100"/>
  <c r="L17" i="100"/>
  <c r="M17" i="100"/>
  <c r="J23" i="100"/>
  <c r="K23" i="100" s="1"/>
  <c r="J13" i="100"/>
  <c r="K13" i="100" s="1"/>
  <c r="J18" i="100"/>
  <c r="K18" i="100" s="1"/>
  <c r="I30" i="101" l="1"/>
  <c r="J19" i="100"/>
  <c r="K19" i="100" s="1"/>
  <c r="L18" i="100"/>
  <c r="M18" i="100"/>
  <c r="J24" i="100"/>
  <c r="K24" i="100" s="1"/>
  <c r="J14" i="100"/>
  <c r="K14" i="100" s="1"/>
  <c r="L23" i="100"/>
  <c r="M23" i="100"/>
  <c r="L13" i="100"/>
  <c r="M13" i="100"/>
  <c r="I31" i="101" l="1"/>
  <c r="J16" i="100"/>
  <c r="K16" i="100" s="1"/>
  <c r="J15" i="100"/>
  <c r="K15" i="100" s="1"/>
  <c r="L24" i="100"/>
  <c r="M24" i="100"/>
  <c r="L19" i="100"/>
  <c r="M19" i="100"/>
  <c r="L14" i="100"/>
  <c r="M14" i="100"/>
  <c r="J29" i="100"/>
  <c r="K29" i="100" s="1"/>
  <c r="J33" i="100"/>
  <c r="K33" i="100" s="1"/>
  <c r="J25" i="100"/>
  <c r="K25" i="100" s="1"/>
  <c r="J20" i="100"/>
  <c r="K20" i="100" s="1"/>
  <c r="I32" i="101" l="1"/>
  <c r="I33" i="101" s="1"/>
  <c r="L33" i="100"/>
  <c r="M33" i="100"/>
  <c r="L20" i="100"/>
  <c r="M20" i="100"/>
  <c r="J34" i="100"/>
  <c r="K34" i="100" s="1"/>
  <c r="J22" i="100"/>
  <c r="K22" i="100" s="1"/>
  <c r="J21" i="100"/>
  <c r="K21" i="100" s="1"/>
  <c r="L25" i="100"/>
  <c r="M25" i="100"/>
  <c r="L29" i="100"/>
  <c r="M29" i="100"/>
  <c r="L15" i="100"/>
  <c r="M15" i="100"/>
  <c r="J26" i="100"/>
  <c r="K26" i="100" s="1"/>
  <c r="J30" i="100"/>
  <c r="K30" i="100" s="1"/>
  <c r="L16" i="100"/>
  <c r="M16" i="100"/>
  <c r="I34" i="101" l="1"/>
  <c r="I35" i="101" s="1"/>
  <c r="J28" i="100"/>
  <c r="K28" i="100" s="1"/>
  <c r="J27" i="100"/>
  <c r="K27" i="100" s="1"/>
  <c r="L22" i="100"/>
  <c r="M22" i="100"/>
  <c r="L34" i="100"/>
  <c r="M34" i="100"/>
  <c r="L26" i="100"/>
  <c r="M26" i="100"/>
  <c r="J32" i="100"/>
  <c r="K32" i="100" s="1"/>
  <c r="J31" i="100"/>
  <c r="K31" i="100" s="1"/>
  <c r="L30" i="100"/>
  <c r="M30" i="100"/>
  <c r="J35" i="100"/>
  <c r="K35" i="100" s="1"/>
  <c r="L21" i="100"/>
  <c r="M21" i="100"/>
  <c r="J40" i="100"/>
  <c r="K40" i="100" s="1"/>
  <c r="I36" i="101" l="1"/>
  <c r="I37" i="101" s="1"/>
  <c r="L40" i="100"/>
  <c r="M40" i="100"/>
  <c r="J41" i="100"/>
  <c r="K41" i="100" s="1"/>
  <c r="L35" i="100"/>
  <c r="M35" i="100"/>
  <c r="L31" i="100"/>
  <c r="M31" i="100"/>
  <c r="L27" i="100"/>
  <c r="M27" i="100"/>
  <c r="J46" i="100"/>
  <c r="K46" i="100" s="1"/>
  <c r="J36" i="100"/>
  <c r="K36" i="100" s="1"/>
  <c r="L32" i="100"/>
  <c r="M32" i="100"/>
  <c r="L28" i="100"/>
  <c r="M28" i="100"/>
  <c r="I38" i="101" l="1"/>
  <c r="I39" i="101" s="1"/>
  <c r="J47" i="100"/>
  <c r="K47" i="100" s="1"/>
  <c r="J42" i="100"/>
  <c r="K42" i="100" s="1"/>
  <c r="M36" i="100"/>
  <c r="L36" i="100"/>
  <c r="J52" i="100"/>
  <c r="K52" i="100" s="1"/>
  <c r="L41" i="100"/>
  <c r="M41" i="100"/>
  <c r="J37" i="100"/>
  <c r="K37" i="100" s="1"/>
  <c r="L46" i="100"/>
  <c r="M46" i="100"/>
  <c r="I40" i="101" l="1"/>
  <c r="I41" i="101" s="1"/>
  <c r="L37" i="100"/>
  <c r="M37" i="100"/>
  <c r="J39" i="100"/>
  <c r="K39" i="100" s="1"/>
  <c r="J38" i="100"/>
  <c r="K38" i="100" s="1"/>
  <c r="L42" i="100"/>
  <c r="M42" i="100"/>
  <c r="J58" i="100"/>
  <c r="K58" i="100" s="1"/>
  <c r="J43" i="100"/>
  <c r="K43" i="100" s="1"/>
  <c r="L52" i="100"/>
  <c r="M52" i="100"/>
  <c r="J53" i="100"/>
  <c r="K53" i="100" s="1"/>
  <c r="L47" i="100"/>
  <c r="M47" i="100"/>
  <c r="J48" i="100"/>
  <c r="K48" i="100" s="1"/>
  <c r="I42" i="101" l="1"/>
  <c r="J64" i="100"/>
  <c r="K64" i="100" s="1"/>
  <c r="M38" i="100"/>
  <c r="L38" i="100"/>
  <c r="L48" i="100"/>
  <c r="M48" i="100"/>
  <c r="J45" i="100"/>
  <c r="K45" i="100" s="1"/>
  <c r="J44" i="100"/>
  <c r="K44" i="100" s="1"/>
  <c r="J59" i="100"/>
  <c r="K59" i="100" s="1"/>
  <c r="L39" i="100"/>
  <c r="M39" i="100"/>
  <c r="L53" i="100"/>
  <c r="M53" i="100"/>
  <c r="J49" i="100"/>
  <c r="K49" i="100" s="1"/>
  <c r="J54" i="100"/>
  <c r="K54" i="100" s="1"/>
  <c r="L43" i="100"/>
  <c r="M43" i="100"/>
  <c r="M58" i="100"/>
  <c r="L58" i="100"/>
  <c r="I43" i="101" l="1"/>
  <c r="I44" i="101"/>
  <c r="I45" i="101" s="1"/>
  <c r="L49" i="100"/>
  <c r="M49" i="100"/>
  <c r="J51" i="100"/>
  <c r="K51" i="100" s="1"/>
  <c r="J50" i="100"/>
  <c r="K50" i="100" s="1"/>
  <c r="L45" i="100"/>
  <c r="M45" i="100"/>
  <c r="M59" i="100"/>
  <c r="L59" i="100"/>
  <c r="M64" i="100"/>
  <c r="L64" i="100"/>
  <c r="L54" i="100"/>
  <c r="M54" i="100"/>
  <c r="J55" i="100"/>
  <c r="K55" i="100" s="1"/>
  <c r="J60" i="100"/>
  <c r="K60" i="100" s="1"/>
  <c r="J65" i="100"/>
  <c r="K65" i="100" s="1"/>
  <c r="L44" i="100"/>
  <c r="M44" i="100"/>
  <c r="I46" i="101" l="1"/>
  <c r="I47" i="101" s="1"/>
  <c r="M60" i="100"/>
  <c r="L60" i="100"/>
  <c r="J66" i="100"/>
  <c r="K66" i="100" s="1"/>
  <c r="J61" i="100"/>
  <c r="K61" i="100" s="1"/>
  <c r="L50" i="100"/>
  <c r="M50" i="100"/>
  <c r="L51" i="100"/>
  <c r="M51" i="100"/>
  <c r="J74" i="100"/>
  <c r="K74" i="100" s="1"/>
  <c r="L65" i="100"/>
  <c r="M65" i="100"/>
  <c r="L55" i="100"/>
  <c r="M55" i="100"/>
  <c r="J70" i="100"/>
  <c r="K70" i="100" s="1"/>
  <c r="J57" i="100"/>
  <c r="K57" i="100" s="1"/>
  <c r="J56" i="100"/>
  <c r="K56" i="100" s="1"/>
  <c r="I48" i="101" l="1"/>
  <c r="I49" i="101" s="1"/>
  <c r="L56" i="100"/>
  <c r="M56" i="100"/>
  <c r="M74" i="100"/>
  <c r="L74" i="100"/>
  <c r="L57" i="100"/>
  <c r="M57" i="100"/>
  <c r="J75" i="100"/>
  <c r="K75" i="100" s="1"/>
  <c r="M66" i="100"/>
  <c r="L66" i="100"/>
  <c r="J67" i="100"/>
  <c r="K67" i="100" s="1"/>
  <c r="J71" i="100"/>
  <c r="K71" i="100" s="1"/>
  <c r="J80" i="100"/>
  <c r="K80" i="100" s="1"/>
  <c r="M70" i="100"/>
  <c r="L70" i="100"/>
  <c r="J63" i="100"/>
  <c r="K63" i="100" s="1"/>
  <c r="J62" i="100"/>
  <c r="K62" i="100" s="1"/>
  <c r="M61" i="100"/>
  <c r="L61" i="100"/>
  <c r="I50" i="101" l="1"/>
  <c r="I51" i="101" s="1"/>
  <c r="M62" i="100"/>
  <c r="L62" i="100"/>
  <c r="J86" i="100"/>
  <c r="K86" i="100" s="1"/>
  <c r="M71" i="100"/>
  <c r="L71" i="100"/>
  <c r="M63" i="100"/>
  <c r="L63" i="100"/>
  <c r="J81" i="100"/>
  <c r="K81" i="100" s="1"/>
  <c r="L67" i="100"/>
  <c r="M67" i="100"/>
  <c r="L75" i="100"/>
  <c r="M75" i="100"/>
  <c r="J76" i="100"/>
  <c r="K76" i="100" s="1"/>
  <c r="J69" i="100"/>
  <c r="K69" i="100" s="1"/>
  <c r="J68" i="100"/>
  <c r="K68" i="100" s="1"/>
  <c r="J73" i="100"/>
  <c r="K73" i="100" s="1"/>
  <c r="J72" i="100"/>
  <c r="K72" i="100" s="1"/>
  <c r="M80" i="100"/>
  <c r="L80" i="100"/>
  <c r="I52" i="101" l="1"/>
  <c r="I53" i="101" s="1"/>
  <c r="I54" i="101" s="1"/>
  <c r="M73" i="100"/>
  <c r="L73" i="100"/>
  <c r="J77" i="100"/>
  <c r="K77" i="100" s="1"/>
  <c r="J92" i="100"/>
  <c r="K92" i="100" s="1"/>
  <c r="L81" i="100"/>
  <c r="M81" i="100"/>
  <c r="J87" i="100"/>
  <c r="K87" i="100" s="1"/>
  <c r="M68" i="100"/>
  <c r="L68" i="100"/>
  <c r="L69" i="100"/>
  <c r="M69" i="100"/>
  <c r="J82" i="100"/>
  <c r="K82" i="100" s="1"/>
  <c r="M72" i="100"/>
  <c r="L72" i="100"/>
  <c r="M76" i="100"/>
  <c r="L76" i="100"/>
  <c r="L86" i="100"/>
  <c r="M86" i="100"/>
  <c r="I57" i="101" l="1"/>
  <c r="I58" i="101" s="1"/>
  <c r="I55" i="101"/>
  <c r="J83" i="100"/>
  <c r="K83" i="100" s="1"/>
  <c r="L77" i="100"/>
  <c r="M77" i="100"/>
  <c r="L87" i="100"/>
  <c r="M87" i="100"/>
  <c r="L92" i="100"/>
  <c r="M92" i="100"/>
  <c r="J79" i="100"/>
  <c r="K79" i="100" s="1"/>
  <c r="J78" i="100"/>
  <c r="K78" i="100" s="1"/>
  <c r="L82" i="100"/>
  <c r="M82" i="100"/>
  <c r="J88" i="100"/>
  <c r="K88" i="100" s="1"/>
  <c r="J93" i="100"/>
  <c r="K93" i="100" s="1"/>
  <c r="J94" i="100" l="1"/>
  <c r="K94" i="100" s="1"/>
  <c r="L93" i="100"/>
  <c r="M93" i="100"/>
  <c r="L88" i="100"/>
  <c r="M88" i="100"/>
  <c r="M78" i="100"/>
  <c r="L78" i="100"/>
  <c r="L83" i="100"/>
  <c r="M83" i="100"/>
  <c r="J98" i="100"/>
  <c r="K98" i="100" s="1"/>
  <c r="J101" i="100"/>
  <c r="K101" i="100" s="1"/>
  <c r="J89" i="100"/>
  <c r="K89" i="100" s="1"/>
  <c r="L79" i="100"/>
  <c r="M79" i="100"/>
  <c r="J85" i="100"/>
  <c r="K85" i="100" s="1"/>
  <c r="J84" i="100"/>
  <c r="K84" i="100" s="1"/>
  <c r="I59" i="101" l="1"/>
  <c r="M101" i="100"/>
  <c r="L101" i="100"/>
  <c r="L85" i="100"/>
  <c r="M85" i="100"/>
  <c r="J91" i="100"/>
  <c r="K91" i="100" s="1"/>
  <c r="J90" i="100"/>
  <c r="K90" i="100" s="1"/>
  <c r="L98" i="100"/>
  <c r="M98" i="100"/>
  <c r="J99" i="100"/>
  <c r="K99" i="100" s="1"/>
  <c r="L94" i="100"/>
  <c r="M94" i="100"/>
  <c r="J107" i="100"/>
  <c r="K107" i="100" s="1"/>
  <c r="L84" i="100"/>
  <c r="M84" i="100"/>
  <c r="L89" i="100"/>
  <c r="M89" i="100"/>
  <c r="J102" i="100"/>
  <c r="K102" i="100" s="1"/>
  <c r="J95" i="100"/>
  <c r="K95" i="100" s="1"/>
  <c r="I56" i="101" l="1"/>
  <c r="I60" i="101"/>
  <c r="J103" i="100"/>
  <c r="K103" i="100" s="1"/>
  <c r="J112" i="100"/>
  <c r="K112" i="100" s="1"/>
  <c r="M102" i="100"/>
  <c r="L102" i="100"/>
  <c r="L95" i="100"/>
  <c r="M95" i="100"/>
  <c r="J108" i="100"/>
  <c r="K108" i="100" s="1"/>
  <c r="J97" i="100"/>
  <c r="K97" i="100" s="1"/>
  <c r="J96" i="100"/>
  <c r="K96" i="100" s="1"/>
  <c r="M107" i="100"/>
  <c r="L107" i="100"/>
  <c r="L99" i="100"/>
  <c r="M99" i="100"/>
  <c r="L90" i="100"/>
  <c r="M90" i="100"/>
  <c r="J100" i="100"/>
  <c r="K100" i="100" s="1"/>
  <c r="L91" i="100"/>
  <c r="M91" i="100"/>
  <c r="L100" i="100" l="1"/>
  <c r="M100" i="100"/>
  <c r="L96" i="100"/>
  <c r="M96" i="100"/>
  <c r="L112" i="100"/>
  <c r="M112" i="100"/>
  <c r="L97" i="100"/>
  <c r="M97" i="100"/>
  <c r="J113" i="100"/>
  <c r="K113" i="100" s="1"/>
  <c r="L108" i="100"/>
  <c r="M108" i="100"/>
  <c r="J104" i="100"/>
  <c r="K104" i="100" s="1"/>
  <c r="J109" i="100"/>
  <c r="K109" i="100" s="1"/>
  <c r="M103" i="100"/>
  <c r="L103" i="100"/>
  <c r="I61" i="101" l="1"/>
  <c r="L109" i="100"/>
  <c r="M109" i="100"/>
  <c r="J111" i="100"/>
  <c r="K111" i="100" s="1"/>
  <c r="J110" i="100"/>
  <c r="K110" i="100" s="1"/>
  <c r="M104" i="100"/>
  <c r="L104" i="100"/>
  <c r="L113" i="100"/>
  <c r="M113" i="100"/>
  <c r="J106" i="100"/>
  <c r="K106" i="100" s="1"/>
  <c r="J105" i="100"/>
  <c r="K105" i="100" s="1"/>
  <c r="J114" i="100"/>
  <c r="K114" i="100" s="1"/>
  <c r="J119" i="100"/>
  <c r="K119" i="100" s="1"/>
  <c r="J120" i="100" l="1"/>
  <c r="K120" i="100" s="1"/>
  <c r="L114" i="100"/>
  <c r="M114" i="100"/>
  <c r="L110" i="100"/>
  <c r="M110" i="100"/>
  <c r="J115" i="100"/>
  <c r="K115" i="100" s="1"/>
  <c r="L111" i="100"/>
  <c r="M111" i="100"/>
  <c r="L119" i="100"/>
  <c r="M119" i="100"/>
  <c r="M105" i="100"/>
  <c r="L105" i="100"/>
  <c r="M106" i="100"/>
  <c r="L106" i="100"/>
  <c r="I62" i="101" l="1"/>
  <c r="L115" i="100"/>
  <c r="M115" i="100"/>
  <c r="J116" i="100"/>
  <c r="K116" i="100" s="1"/>
  <c r="M120" i="100"/>
  <c r="L120" i="100"/>
  <c r="J126" i="100"/>
  <c r="K126" i="100" s="1"/>
  <c r="J121" i="100"/>
  <c r="K121" i="100" s="1"/>
  <c r="J127" i="100" l="1"/>
  <c r="K127" i="100" s="1"/>
  <c r="J122" i="100"/>
  <c r="K122" i="100" s="1"/>
  <c r="M126" i="100"/>
  <c r="L126" i="100"/>
  <c r="L116" i="100"/>
  <c r="M116" i="100"/>
  <c r="J118" i="100"/>
  <c r="K118" i="100" s="1"/>
  <c r="J117" i="100"/>
  <c r="K117" i="100" s="1"/>
  <c r="M121" i="100"/>
  <c r="L121" i="100"/>
  <c r="J123" i="100" l="1"/>
  <c r="K123" i="100" s="1"/>
  <c r="L117" i="100"/>
  <c r="M117" i="100"/>
  <c r="L127" i="100"/>
  <c r="M127" i="100"/>
  <c r="L118" i="100"/>
  <c r="M118" i="100"/>
  <c r="J133" i="100"/>
  <c r="K133" i="100" s="1"/>
  <c r="M122" i="100"/>
  <c r="L122" i="100"/>
  <c r="J128" i="100"/>
  <c r="K128" i="100" s="1"/>
  <c r="J129" i="100" l="1"/>
  <c r="K129" i="100" s="1"/>
  <c r="M123" i="100"/>
  <c r="L123" i="100"/>
  <c r="L133" i="100"/>
  <c r="M133" i="100"/>
  <c r="L128" i="100"/>
  <c r="M128" i="100"/>
  <c r="J134" i="100"/>
  <c r="K134" i="100" s="1"/>
  <c r="J125" i="100"/>
  <c r="K125" i="100" s="1"/>
  <c r="J124" i="100"/>
  <c r="K124" i="100" s="1"/>
  <c r="M124" i="100" l="1"/>
  <c r="L124" i="100"/>
  <c r="M125" i="100"/>
  <c r="L125" i="100"/>
  <c r="L129" i="100"/>
  <c r="M129" i="100"/>
  <c r="J135" i="100"/>
  <c r="K135" i="100" s="1"/>
  <c r="L134" i="100"/>
  <c r="M134" i="100"/>
  <c r="J130" i="100"/>
  <c r="K130" i="100" s="1"/>
  <c r="J132" i="100" l="1"/>
  <c r="K132" i="100" s="1"/>
  <c r="J131" i="100"/>
  <c r="K131" i="100" s="1"/>
  <c r="L135" i="100"/>
  <c r="M135" i="100"/>
  <c r="L130" i="100"/>
  <c r="M130" i="100"/>
  <c r="J136" i="100"/>
  <c r="K136" i="100" s="1"/>
  <c r="J137" i="100" l="1"/>
  <c r="K137" i="100" s="1"/>
  <c r="L131" i="100"/>
  <c r="M131" i="100"/>
  <c r="L136" i="100"/>
  <c r="M136" i="100"/>
  <c r="L132" i="100"/>
  <c r="M132" i="100"/>
  <c r="L137" i="100" l="1"/>
  <c r="M137" i="100"/>
  <c r="J138" i="100"/>
  <c r="K138" i="100" s="1"/>
  <c r="J140" i="100" l="1"/>
  <c r="K140" i="100" s="1"/>
  <c r="J139" i="100"/>
  <c r="K139" i="100" s="1"/>
  <c r="L138" i="100"/>
  <c r="M138" i="100"/>
  <c r="L63" i="101" l="1"/>
  <c r="J63" i="101"/>
  <c r="L139" i="100"/>
  <c r="M139" i="100"/>
  <c r="L140" i="100"/>
  <c r="J141" i="100"/>
  <c r="L141" i="100" l="1"/>
  <c r="K63" i="101"/>
  <c r="M140" i="100"/>
  <c r="K141" i="100"/>
  <c r="I4" i="87" l="1"/>
  <c r="I5" i="87" s="1"/>
  <c r="I6" i="87" s="1"/>
  <c r="I7" i="87" s="1"/>
  <c r="I8" i="87" s="1"/>
  <c r="I9" i="87" s="1"/>
  <c r="I10" i="87" s="1"/>
  <c r="I11" i="87" s="1"/>
  <c r="I12" i="87" s="1"/>
  <c r="I13" i="87" s="1"/>
  <c r="I14" i="87" s="1"/>
  <c r="I15" i="87" s="1"/>
  <c r="I16" i="87" s="1"/>
  <c r="I17" i="87" s="1"/>
  <c r="I18" i="87" s="1"/>
  <c r="I19" i="87" s="1"/>
  <c r="I20" i="87" s="1"/>
  <c r="I21" i="87" s="1"/>
  <c r="I22" i="87" s="1"/>
  <c r="C3" i="97"/>
  <c r="D3" i="97"/>
  <c r="F2" i="97"/>
  <c r="E201" i="87"/>
  <c r="F201" i="87"/>
  <c r="G4" i="87"/>
  <c r="G5" i="87"/>
  <c r="G6" i="87"/>
  <c r="G7" i="87"/>
  <c r="G8" i="87"/>
  <c r="G9" i="87"/>
  <c r="G10" i="87"/>
  <c r="G11" i="87"/>
  <c r="G12" i="87"/>
  <c r="G13" i="87"/>
  <c r="G14" i="87"/>
  <c r="G15" i="87"/>
  <c r="G16" i="87"/>
  <c r="G17" i="87"/>
  <c r="G18" i="87"/>
  <c r="G19" i="87"/>
  <c r="G20" i="87"/>
  <c r="G21" i="87"/>
  <c r="G22" i="87"/>
  <c r="G23" i="87"/>
  <c r="G24" i="87"/>
  <c r="G25" i="87"/>
  <c r="G26" i="87"/>
  <c r="G27" i="87"/>
  <c r="G28" i="87"/>
  <c r="G29" i="87"/>
  <c r="G30" i="87"/>
  <c r="G31" i="87"/>
  <c r="G32" i="87"/>
  <c r="G33" i="87"/>
  <c r="G34" i="87"/>
  <c r="G35" i="87"/>
  <c r="G36" i="87"/>
  <c r="G37" i="87"/>
  <c r="G38" i="87"/>
  <c r="G39" i="87"/>
  <c r="G40" i="87"/>
  <c r="G41" i="87"/>
  <c r="G42" i="87"/>
  <c r="G43" i="87"/>
  <c r="G44" i="87"/>
  <c r="G45" i="87"/>
  <c r="G46" i="87"/>
  <c r="G47" i="87"/>
  <c r="G48" i="87"/>
  <c r="G49" i="87"/>
  <c r="G50" i="87"/>
  <c r="G51" i="87"/>
  <c r="G52" i="87"/>
  <c r="G53" i="87"/>
  <c r="G54" i="87"/>
  <c r="G55" i="87"/>
  <c r="G56" i="87"/>
  <c r="G57" i="87"/>
  <c r="G58" i="87"/>
  <c r="G59" i="87"/>
  <c r="G60" i="87"/>
  <c r="G61" i="87"/>
  <c r="G62" i="87"/>
  <c r="G63" i="87"/>
  <c r="G64" i="87"/>
  <c r="G65" i="87"/>
  <c r="G66" i="87"/>
  <c r="G67" i="87"/>
  <c r="G68" i="87"/>
  <c r="G69" i="87"/>
  <c r="G70" i="87"/>
  <c r="G71" i="87"/>
  <c r="G72" i="87"/>
  <c r="G73" i="87"/>
  <c r="G74" i="87"/>
  <c r="G75" i="87"/>
  <c r="G76" i="87"/>
  <c r="G77" i="87"/>
  <c r="G78" i="87"/>
  <c r="G79" i="87"/>
  <c r="G80" i="87"/>
  <c r="G81" i="87"/>
  <c r="G82" i="87"/>
  <c r="G83" i="87"/>
  <c r="G84" i="87"/>
  <c r="G85" i="87"/>
  <c r="G86" i="87"/>
  <c r="G87" i="87"/>
  <c r="G88" i="87"/>
  <c r="G89" i="87"/>
  <c r="G90" i="87"/>
  <c r="G91" i="87"/>
  <c r="G92" i="87"/>
  <c r="G93" i="87"/>
  <c r="G94" i="87"/>
  <c r="G95" i="87"/>
  <c r="G96" i="87"/>
  <c r="G97" i="87"/>
  <c r="G98" i="87"/>
  <c r="G99" i="87"/>
  <c r="G100" i="87"/>
  <c r="G101" i="87"/>
  <c r="G102" i="87"/>
  <c r="G103" i="87"/>
  <c r="G104" i="87"/>
  <c r="G105" i="87"/>
  <c r="G106" i="87"/>
  <c r="G107" i="87"/>
  <c r="G108" i="87"/>
  <c r="G109" i="87"/>
  <c r="G110" i="87"/>
  <c r="G111" i="87"/>
  <c r="G112" i="87"/>
  <c r="G113" i="87"/>
  <c r="G114" i="87"/>
  <c r="G115" i="87"/>
  <c r="G116" i="87"/>
  <c r="G117" i="87"/>
  <c r="G118" i="87"/>
  <c r="G119" i="87"/>
  <c r="G120" i="87"/>
  <c r="G121" i="87"/>
  <c r="G122" i="87"/>
  <c r="G123" i="87"/>
  <c r="G124" i="87"/>
  <c r="G125" i="87"/>
  <c r="G126" i="87"/>
  <c r="G127" i="87"/>
  <c r="G128" i="87"/>
  <c r="G129" i="87"/>
  <c r="G130" i="87"/>
  <c r="G131" i="87"/>
  <c r="G132" i="87"/>
  <c r="G133" i="87"/>
  <c r="G134" i="87"/>
  <c r="G135" i="87"/>
  <c r="G136" i="87"/>
  <c r="G137" i="87"/>
  <c r="G138" i="87"/>
  <c r="G139" i="87"/>
  <c r="G140" i="87"/>
  <c r="G141" i="87"/>
  <c r="G142" i="87"/>
  <c r="G143" i="87"/>
  <c r="G144" i="87"/>
  <c r="G145" i="87"/>
  <c r="G146" i="87"/>
  <c r="G147" i="87"/>
  <c r="G148" i="87"/>
  <c r="G149" i="87"/>
  <c r="G150" i="87"/>
  <c r="G151" i="87"/>
  <c r="G152" i="87"/>
  <c r="G153" i="87"/>
  <c r="G154" i="87"/>
  <c r="G155" i="87"/>
  <c r="G156" i="87"/>
  <c r="G157" i="87"/>
  <c r="G158" i="87"/>
  <c r="G159" i="87"/>
  <c r="G160" i="87"/>
  <c r="G161" i="87"/>
  <c r="G162" i="87"/>
  <c r="G163" i="87"/>
  <c r="G164" i="87"/>
  <c r="G165" i="87"/>
  <c r="G166" i="87"/>
  <c r="G167" i="87"/>
  <c r="G168" i="87"/>
  <c r="G169" i="87"/>
  <c r="G170" i="87"/>
  <c r="G171" i="87"/>
  <c r="G172" i="87"/>
  <c r="G173" i="87"/>
  <c r="G174" i="87"/>
  <c r="G175" i="87"/>
  <c r="G176" i="87"/>
  <c r="G177" i="87"/>
  <c r="G178" i="87"/>
  <c r="G179" i="87"/>
  <c r="G180" i="87"/>
  <c r="G181" i="87"/>
  <c r="G182" i="87"/>
  <c r="G183" i="87"/>
  <c r="G184" i="87"/>
  <c r="G185" i="87"/>
  <c r="G186" i="87"/>
  <c r="G187" i="87"/>
  <c r="G188" i="87"/>
  <c r="G189" i="87"/>
  <c r="G190" i="87"/>
  <c r="G191" i="87"/>
  <c r="G192" i="87"/>
  <c r="G193" i="87"/>
  <c r="G194" i="87"/>
  <c r="G195" i="87"/>
  <c r="G196" i="87"/>
  <c r="G197" i="87"/>
  <c r="G198" i="87"/>
  <c r="G199" i="87"/>
  <c r="G200" i="87"/>
  <c r="G3" i="87"/>
  <c r="H3" i="87" s="1"/>
  <c r="G39" i="92"/>
  <c r="F30" i="92"/>
  <c r="F31" i="92"/>
  <c r="F32" i="92"/>
  <c r="F33" i="92"/>
  <c r="F34" i="92"/>
  <c r="F35" i="92"/>
  <c r="F36" i="92"/>
  <c r="F37" i="92"/>
  <c r="F38" i="92"/>
  <c r="F29" i="92"/>
  <c r="F15" i="97"/>
  <c r="F16" i="97"/>
  <c r="F14" i="97"/>
  <c r="F13" i="97"/>
  <c r="I12" i="97"/>
  <c r="J12" i="97" s="1"/>
  <c r="I13" i="97"/>
  <c r="J13" i="97" s="1"/>
  <c r="I14" i="97"/>
  <c r="J14" i="97" s="1"/>
  <c r="I15" i="97"/>
  <c r="J15" i="97" s="1"/>
  <c r="I16" i="97"/>
  <c r="J16" i="97" s="1"/>
  <c r="I11" i="97"/>
  <c r="J11" i="97" s="1"/>
  <c r="F11" i="97"/>
  <c r="F12" i="97"/>
  <c r="F10" i="97"/>
  <c r="F9" i="97"/>
  <c r="I3" i="97"/>
  <c r="J3" i="97" s="1"/>
  <c r="I4" i="97"/>
  <c r="J4" i="97" s="1"/>
  <c r="I5" i="97"/>
  <c r="J5" i="97" s="1"/>
  <c r="I6" i="97"/>
  <c r="J6" i="97" s="1"/>
  <c r="I7" i="97"/>
  <c r="I8" i="97"/>
  <c r="J8" i="97" s="1"/>
  <c r="I9" i="97"/>
  <c r="I10" i="97"/>
  <c r="F3" i="97"/>
  <c r="F4" i="97"/>
  <c r="F5" i="97"/>
  <c r="F7" i="97"/>
  <c r="F8" i="97"/>
  <c r="I2" i="97"/>
  <c r="J2" i="97" s="1"/>
  <c r="H195" i="87" l="1"/>
  <c r="N195" i="87" s="1"/>
  <c r="H187" i="87"/>
  <c r="N187" i="87" s="1"/>
  <c r="H179" i="87"/>
  <c r="N179" i="87" s="1"/>
  <c r="H171" i="87"/>
  <c r="N171" i="87" s="1"/>
  <c r="H163" i="87"/>
  <c r="N163" i="87" s="1"/>
  <c r="H155" i="87"/>
  <c r="N155" i="87" s="1"/>
  <c r="H147" i="87"/>
  <c r="N147" i="87" s="1"/>
  <c r="H143" i="87"/>
  <c r="N143" i="87" s="1"/>
  <c r="H135" i="87"/>
  <c r="N135" i="87" s="1"/>
  <c r="H127" i="87"/>
  <c r="N127" i="87" s="1"/>
  <c r="H115" i="87"/>
  <c r="N115" i="87" s="1"/>
  <c r="H107" i="87"/>
  <c r="N107" i="87" s="1"/>
  <c r="H99" i="87"/>
  <c r="N99" i="87" s="1"/>
  <c r="H91" i="87"/>
  <c r="N91" i="87" s="1"/>
  <c r="H83" i="87"/>
  <c r="N83" i="87" s="1"/>
  <c r="H75" i="87"/>
  <c r="N75" i="87" s="1"/>
  <c r="H67" i="87"/>
  <c r="N67" i="87" s="1"/>
  <c r="H59" i="87"/>
  <c r="N59" i="87" s="1"/>
  <c r="H51" i="87"/>
  <c r="N51" i="87" s="1"/>
  <c r="H47" i="87"/>
  <c r="N47" i="87" s="1"/>
  <c r="H39" i="87"/>
  <c r="N39" i="87" s="1"/>
  <c r="H35" i="87"/>
  <c r="N35" i="87" s="1"/>
  <c r="H31" i="87"/>
  <c r="N31" i="87" s="1"/>
  <c r="H27" i="87"/>
  <c r="N27" i="87" s="1"/>
  <c r="H23" i="87"/>
  <c r="N23" i="87" s="1"/>
  <c r="H19" i="87"/>
  <c r="N19" i="87" s="1"/>
  <c r="H15" i="87"/>
  <c r="N15" i="87" s="1"/>
  <c r="H11" i="87"/>
  <c r="N11" i="87" s="1"/>
  <c r="H7" i="87"/>
  <c r="N7" i="87" s="1"/>
  <c r="H198" i="87"/>
  <c r="N198" i="87" s="1"/>
  <c r="H190" i="87"/>
  <c r="N190" i="87" s="1"/>
  <c r="H178" i="87"/>
  <c r="N178" i="87" s="1"/>
  <c r="H170" i="87"/>
  <c r="N170" i="87" s="1"/>
  <c r="H166" i="87"/>
  <c r="N166" i="87" s="1"/>
  <c r="H158" i="87"/>
  <c r="N158" i="87" s="1"/>
  <c r="H150" i="87"/>
  <c r="N150" i="87" s="1"/>
  <c r="H142" i="87"/>
  <c r="N142" i="87" s="1"/>
  <c r="H130" i="87"/>
  <c r="N130" i="87" s="1"/>
  <c r="H126" i="87"/>
  <c r="N126" i="87" s="1"/>
  <c r="H118" i="87"/>
  <c r="N118" i="87" s="1"/>
  <c r="H110" i="87"/>
  <c r="N110" i="87" s="1"/>
  <c r="H102" i="87"/>
  <c r="N102" i="87" s="1"/>
  <c r="H94" i="87"/>
  <c r="N94" i="87" s="1"/>
  <c r="H86" i="87"/>
  <c r="N86" i="87" s="1"/>
  <c r="H78" i="87"/>
  <c r="N78" i="87" s="1"/>
  <c r="H70" i="87"/>
  <c r="N70" i="87" s="1"/>
  <c r="H62" i="87"/>
  <c r="N62" i="87" s="1"/>
  <c r="H54" i="87"/>
  <c r="N54" i="87" s="1"/>
  <c r="H46" i="87"/>
  <c r="N46" i="87" s="1"/>
  <c r="H38" i="87"/>
  <c r="N38" i="87" s="1"/>
  <c r="H30" i="87"/>
  <c r="N30" i="87" s="1"/>
  <c r="H26" i="87"/>
  <c r="N26" i="87" s="1"/>
  <c r="H22" i="87"/>
  <c r="N22" i="87" s="1"/>
  <c r="H18" i="87"/>
  <c r="N18" i="87" s="1"/>
  <c r="J18" i="87"/>
  <c r="H14" i="87"/>
  <c r="N14" i="87" s="1"/>
  <c r="H10" i="87"/>
  <c r="N10" i="87" s="1"/>
  <c r="J10" i="87"/>
  <c r="H6" i="87"/>
  <c r="N6" i="87" s="1"/>
  <c r="H193" i="87"/>
  <c r="N193" i="87" s="1"/>
  <c r="H189" i="87"/>
  <c r="N189" i="87" s="1"/>
  <c r="H185" i="87"/>
  <c r="N185" i="87" s="1"/>
  <c r="H177" i="87"/>
  <c r="N177" i="87" s="1"/>
  <c r="H169" i="87"/>
  <c r="N169" i="87" s="1"/>
  <c r="H161" i="87"/>
  <c r="N161" i="87" s="1"/>
  <c r="H153" i="87"/>
  <c r="N153" i="87" s="1"/>
  <c r="H149" i="87"/>
  <c r="N149" i="87" s="1"/>
  <c r="H145" i="87"/>
  <c r="N145" i="87" s="1"/>
  <c r="H141" i="87"/>
  <c r="N141" i="87" s="1"/>
  <c r="H137" i="87"/>
  <c r="N137" i="87" s="1"/>
  <c r="H133" i="87"/>
  <c r="N133" i="87" s="1"/>
  <c r="H129" i="87"/>
  <c r="N129" i="87" s="1"/>
  <c r="H125" i="87"/>
  <c r="N125" i="87" s="1"/>
  <c r="H121" i="87"/>
  <c r="N121" i="87" s="1"/>
  <c r="H117" i="87"/>
  <c r="N117" i="87" s="1"/>
  <c r="H113" i="87"/>
  <c r="N113" i="87" s="1"/>
  <c r="H109" i="87"/>
  <c r="N109" i="87" s="1"/>
  <c r="H105" i="87"/>
  <c r="N105" i="87" s="1"/>
  <c r="H101" i="87"/>
  <c r="N101" i="87" s="1"/>
  <c r="H97" i="87"/>
  <c r="N97" i="87" s="1"/>
  <c r="H93" i="87"/>
  <c r="N93" i="87" s="1"/>
  <c r="H89" i="87"/>
  <c r="N89" i="87" s="1"/>
  <c r="H85" i="87"/>
  <c r="N85" i="87" s="1"/>
  <c r="H81" i="87"/>
  <c r="N81" i="87" s="1"/>
  <c r="H77" i="87"/>
  <c r="N77" i="87" s="1"/>
  <c r="H73" i="87"/>
  <c r="N73" i="87" s="1"/>
  <c r="H69" i="87"/>
  <c r="N69" i="87" s="1"/>
  <c r="H65" i="87"/>
  <c r="N65" i="87" s="1"/>
  <c r="H61" i="87"/>
  <c r="N61" i="87" s="1"/>
  <c r="H57" i="87"/>
  <c r="N57" i="87" s="1"/>
  <c r="H53" i="87"/>
  <c r="N53" i="87" s="1"/>
  <c r="H49" i="87"/>
  <c r="N49" i="87" s="1"/>
  <c r="H45" i="87"/>
  <c r="N45" i="87" s="1"/>
  <c r="H41" i="87"/>
  <c r="N41" i="87" s="1"/>
  <c r="H37" i="87"/>
  <c r="N37" i="87" s="1"/>
  <c r="H33" i="87"/>
  <c r="N33" i="87" s="1"/>
  <c r="H29" i="87"/>
  <c r="N29" i="87" s="1"/>
  <c r="H25" i="87"/>
  <c r="N25" i="87" s="1"/>
  <c r="H21" i="87"/>
  <c r="N21" i="87" s="1"/>
  <c r="H17" i="87"/>
  <c r="N17" i="87" s="1"/>
  <c r="J17" i="87"/>
  <c r="H13" i="87"/>
  <c r="N13" i="87" s="1"/>
  <c r="H9" i="87"/>
  <c r="N9" i="87" s="1"/>
  <c r="J9" i="87"/>
  <c r="H5" i="87"/>
  <c r="N5" i="87" s="1"/>
  <c r="J5" i="87"/>
  <c r="I23" i="87"/>
  <c r="I24" i="87" s="1"/>
  <c r="H199" i="87"/>
  <c r="N199" i="87" s="1"/>
  <c r="H191" i="87"/>
  <c r="N191" i="87" s="1"/>
  <c r="H183" i="87"/>
  <c r="N183" i="87" s="1"/>
  <c r="H175" i="87"/>
  <c r="N175" i="87" s="1"/>
  <c r="H167" i="87"/>
  <c r="N167" i="87" s="1"/>
  <c r="H159" i="87"/>
  <c r="N159" i="87" s="1"/>
  <c r="H151" i="87"/>
  <c r="N151" i="87" s="1"/>
  <c r="H139" i="87"/>
  <c r="N139" i="87" s="1"/>
  <c r="H131" i="87"/>
  <c r="N131" i="87" s="1"/>
  <c r="H123" i="87"/>
  <c r="N123" i="87" s="1"/>
  <c r="H119" i="87"/>
  <c r="N119" i="87" s="1"/>
  <c r="H111" i="87"/>
  <c r="N111" i="87" s="1"/>
  <c r="H103" i="87"/>
  <c r="N103" i="87" s="1"/>
  <c r="H95" i="87"/>
  <c r="N95" i="87" s="1"/>
  <c r="H87" i="87"/>
  <c r="N87" i="87" s="1"/>
  <c r="H79" i="87"/>
  <c r="N79" i="87" s="1"/>
  <c r="H71" i="87"/>
  <c r="N71" i="87" s="1"/>
  <c r="H63" i="87"/>
  <c r="N63" i="87" s="1"/>
  <c r="H55" i="87"/>
  <c r="N55" i="87" s="1"/>
  <c r="H43" i="87"/>
  <c r="N43" i="87" s="1"/>
  <c r="H194" i="87"/>
  <c r="N194" i="87" s="1"/>
  <c r="H186" i="87"/>
  <c r="N186" i="87" s="1"/>
  <c r="H182" i="87"/>
  <c r="N182" i="87" s="1"/>
  <c r="H174" i="87"/>
  <c r="N174" i="87" s="1"/>
  <c r="H162" i="87"/>
  <c r="N162" i="87" s="1"/>
  <c r="H154" i="87"/>
  <c r="N154" i="87" s="1"/>
  <c r="H146" i="87"/>
  <c r="N146" i="87" s="1"/>
  <c r="H138" i="87"/>
  <c r="N138" i="87" s="1"/>
  <c r="H134" i="87"/>
  <c r="N134" i="87" s="1"/>
  <c r="H122" i="87"/>
  <c r="N122" i="87" s="1"/>
  <c r="H114" i="87"/>
  <c r="N114" i="87" s="1"/>
  <c r="H106" i="87"/>
  <c r="N106" i="87" s="1"/>
  <c r="H98" i="87"/>
  <c r="N98" i="87" s="1"/>
  <c r="H90" i="87"/>
  <c r="N90" i="87" s="1"/>
  <c r="H82" i="87"/>
  <c r="N82" i="87" s="1"/>
  <c r="H74" i="87"/>
  <c r="N74" i="87" s="1"/>
  <c r="H66" i="87"/>
  <c r="N66" i="87" s="1"/>
  <c r="H58" i="87"/>
  <c r="N58" i="87" s="1"/>
  <c r="H50" i="87"/>
  <c r="N50" i="87" s="1"/>
  <c r="H42" i="87"/>
  <c r="N42" i="87" s="1"/>
  <c r="H34" i="87"/>
  <c r="N34" i="87" s="1"/>
  <c r="H197" i="87"/>
  <c r="N197" i="87" s="1"/>
  <c r="H181" i="87"/>
  <c r="N181" i="87" s="1"/>
  <c r="H173" i="87"/>
  <c r="N173" i="87" s="1"/>
  <c r="H165" i="87"/>
  <c r="N165" i="87" s="1"/>
  <c r="H157" i="87"/>
  <c r="N157" i="87" s="1"/>
  <c r="H200" i="87"/>
  <c r="N200" i="87" s="1"/>
  <c r="H196" i="87"/>
  <c r="N196" i="87" s="1"/>
  <c r="H192" i="87"/>
  <c r="N192" i="87" s="1"/>
  <c r="H188" i="87"/>
  <c r="N188" i="87" s="1"/>
  <c r="H184" i="87"/>
  <c r="N184" i="87" s="1"/>
  <c r="H180" i="87"/>
  <c r="N180" i="87" s="1"/>
  <c r="H176" i="87"/>
  <c r="N176" i="87" s="1"/>
  <c r="H172" i="87"/>
  <c r="N172" i="87" s="1"/>
  <c r="H168" i="87"/>
  <c r="N168" i="87" s="1"/>
  <c r="H164" i="87"/>
  <c r="N164" i="87" s="1"/>
  <c r="H160" i="87"/>
  <c r="N160" i="87" s="1"/>
  <c r="H156" i="87"/>
  <c r="N156" i="87" s="1"/>
  <c r="H152" i="87"/>
  <c r="N152" i="87" s="1"/>
  <c r="H148" i="87"/>
  <c r="N148" i="87" s="1"/>
  <c r="H144" i="87"/>
  <c r="N144" i="87" s="1"/>
  <c r="H140" i="87"/>
  <c r="N140" i="87" s="1"/>
  <c r="H136" i="87"/>
  <c r="N136" i="87" s="1"/>
  <c r="H132" i="87"/>
  <c r="N132" i="87" s="1"/>
  <c r="H128" i="87"/>
  <c r="N128" i="87" s="1"/>
  <c r="H124" i="87"/>
  <c r="N124" i="87" s="1"/>
  <c r="H120" i="87"/>
  <c r="N120" i="87" s="1"/>
  <c r="H116" i="87"/>
  <c r="N116" i="87" s="1"/>
  <c r="H112" i="87"/>
  <c r="N112" i="87" s="1"/>
  <c r="H108" i="87"/>
  <c r="N108" i="87" s="1"/>
  <c r="H104" i="87"/>
  <c r="N104" i="87" s="1"/>
  <c r="H100" i="87"/>
  <c r="N100" i="87" s="1"/>
  <c r="H96" i="87"/>
  <c r="N96" i="87" s="1"/>
  <c r="H92" i="87"/>
  <c r="N92" i="87" s="1"/>
  <c r="H88" i="87"/>
  <c r="N88" i="87" s="1"/>
  <c r="H84" i="87"/>
  <c r="N84" i="87" s="1"/>
  <c r="H80" i="87"/>
  <c r="N80" i="87" s="1"/>
  <c r="H76" i="87"/>
  <c r="N76" i="87" s="1"/>
  <c r="H72" i="87"/>
  <c r="N72" i="87" s="1"/>
  <c r="H68" i="87"/>
  <c r="N68" i="87" s="1"/>
  <c r="H64" i="87"/>
  <c r="N64" i="87" s="1"/>
  <c r="H60" i="87"/>
  <c r="N60" i="87" s="1"/>
  <c r="H56" i="87"/>
  <c r="N56" i="87" s="1"/>
  <c r="H52" i="87"/>
  <c r="N52" i="87" s="1"/>
  <c r="H48" i="87"/>
  <c r="N48" i="87" s="1"/>
  <c r="H44" i="87"/>
  <c r="N44" i="87" s="1"/>
  <c r="H40" i="87"/>
  <c r="N40" i="87" s="1"/>
  <c r="H36" i="87"/>
  <c r="N36" i="87" s="1"/>
  <c r="H32" i="87"/>
  <c r="N32" i="87" s="1"/>
  <c r="H28" i="87"/>
  <c r="N28" i="87" s="1"/>
  <c r="H24" i="87"/>
  <c r="N24" i="87" s="1"/>
  <c r="H20" i="87"/>
  <c r="N20" i="87" s="1"/>
  <c r="H16" i="87"/>
  <c r="N16" i="87" s="1"/>
  <c r="H12" i="87"/>
  <c r="N12" i="87" s="1"/>
  <c r="H8" i="87"/>
  <c r="N8" i="87" s="1"/>
  <c r="H4" i="87"/>
  <c r="N4" i="87" s="1"/>
  <c r="H201" i="87"/>
  <c r="G201" i="87"/>
  <c r="J10" i="97"/>
  <c r="J9" i="97"/>
  <c r="J7" i="97"/>
  <c r="F6" i="97"/>
  <c r="J3" i="87"/>
  <c r="N3" i="87"/>
  <c r="N201" i="87" l="1"/>
  <c r="I25" i="87"/>
  <c r="M9" i="87"/>
  <c r="L9" i="87"/>
  <c r="L18" i="87"/>
  <c r="M18" i="87"/>
  <c r="L19" i="87"/>
  <c r="M19" i="87"/>
  <c r="M4" i="87"/>
  <c r="L4" i="87"/>
  <c r="M20" i="87"/>
  <c r="L20" i="87"/>
  <c r="M5" i="87"/>
  <c r="L5" i="87"/>
  <c r="M13" i="87"/>
  <c r="L13" i="87"/>
  <c r="M6" i="87"/>
  <c r="L6" i="87"/>
  <c r="L14" i="87"/>
  <c r="M14" i="87"/>
  <c r="L22" i="87"/>
  <c r="M22" i="87"/>
  <c r="M7" i="87"/>
  <c r="L7" i="87"/>
  <c r="M15" i="87"/>
  <c r="L15" i="87"/>
  <c r="M17" i="87"/>
  <c r="L17" i="87"/>
  <c r="L10" i="87"/>
  <c r="M10" i="87"/>
  <c r="M11" i="87"/>
  <c r="L11" i="87"/>
  <c r="L3" i="87"/>
  <c r="M12" i="87"/>
  <c r="L12" i="87"/>
  <c r="M21" i="87"/>
  <c r="L21" i="87"/>
  <c r="M8" i="87"/>
  <c r="L8" i="87"/>
  <c r="M16" i="87"/>
  <c r="L16" i="87"/>
  <c r="K8" i="79"/>
  <c r="L23" i="87" l="1"/>
  <c r="M23" i="87"/>
  <c r="M3" i="87"/>
  <c r="M24" i="87"/>
  <c r="L24" i="87"/>
  <c r="I26" i="87"/>
  <c r="I31" i="87"/>
  <c r="J25" i="87"/>
  <c r="K7" i="79"/>
  <c r="K9" i="79" s="1"/>
  <c r="I32" i="87" l="1"/>
  <c r="I27" i="87"/>
  <c r="J26" i="87"/>
  <c r="L25" i="87"/>
  <c r="K2" i="79"/>
  <c r="L26" i="87" l="1"/>
  <c r="M26" i="87"/>
  <c r="I28" i="87"/>
  <c r="M31" i="87"/>
  <c r="L31" i="87"/>
  <c r="M25" i="87"/>
  <c r="I33" i="87"/>
  <c r="M32" i="87" l="1"/>
  <c r="L32" i="87"/>
  <c r="I29" i="87"/>
  <c r="I34" i="87"/>
  <c r="I39" i="87"/>
  <c r="J33" i="87"/>
  <c r="L27" i="87"/>
  <c r="M28" i="87" l="1"/>
  <c r="L28" i="87"/>
  <c r="I40" i="87"/>
  <c r="M27" i="87"/>
  <c r="M33" i="87"/>
  <c r="L33" i="87"/>
  <c r="I30" i="87"/>
  <c r="I35" i="87"/>
  <c r="J34" i="87"/>
  <c r="I41" i="87" l="1"/>
  <c r="L29" i="87"/>
  <c r="L34" i="87"/>
  <c r="M34" i="87"/>
  <c r="L30" i="87"/>
  <c r="M30" i="87"/>
  <c r="I36" i="87"/>
  <c r="J35" i="87"/>
  <c r="M39" i="87"/>
  <c r="L39" i="87"/>
  <c r="L35" i="87" l="1"/>
  <c r="M35" i="87"/>
  <c r="M29" i="87"/>
  <c r="I37" i="87"/>
  <c r="J36" i="87"/>
  <c r="M40" i="87"/>
  <c r="L40" i="87"/>
  <c r="I42" i="87"/>
  <c r="I47" i="87"/>
  <c r="J41" i="87"/>
  <c r="M41" i="87" l="1"/>
  <c r="L41" i="87"/>
  <c r="I48" i="87"/>
  <c r="L36" i="87"/>
  <c r="I43" i="87"/>
  <c r="J42" i="87"/>
  <c r="I38" i="87"/>
  <c r="J38" i="87" s="1"/>
  <c r="J37" i="87"/>
  <c r="L42" i="87" l="1"/>
  <c r="M42" i="87"/>
  <c r="L47" i="87"/>
  <c r="M47" i="87"/>
  <c r="I44" i="87"/>
  <c r="J43" i="87"/>
  <c r="I49" i="87"/>
  <c r="M37" i="87"/>
  <c r="L37" i="87"/>
  <c r="L38" i="87"/>
  <c r="M38" i="87"/>
  <c r="M36" i="87"/>
  <c r="M48" i="87" l="1"/>
  <c r="L48" i="87"/>
  <c r="I50" i="87"/>
  <c r="I55" i="87"/>
  <c r="J49" i="87"/>
  <c r="M43" i="87"/>
  <c r="L43" i="87"/>
  <c r="I45" i="87"/>
  <c r="J44" i="87"/>
  <c r="I46" i="87" l="1"/>
  <c r="J46" i="87" s="1"/>
  <c r="J45" i="87"/>
  <c r="I56" i="87"/>
  <c r="I61" i="87"/>
  <c r="I51" i="87"/>
  <c r="J50" i="87"/>
  <c r="M44" i="87"/>
  <c r="L44" i="87"/>
  <c r="M49" i="87"/>
  <c r="L49" i="87"/>
  <c r="I62" i="87" l="1"/>
  <c r="J61" i="87"/>
  <c r="L50" i="87"/>
  <c r="M50" i="87"/>
  <c r="I57" i="87"/>
  <c r="I52" i="87"/>
  <c r="J51" i="87"/>
  <c r="M45" i="87"/>
  <c r="L45" i="87"/>
  <c r="L55" i="87"/>
  <c r="M55" i="87"/>
  <c r="L46" i="87"/>
  <c r="M46" i="87"/>
  <c r="I53" i="87" l="1"/>
  <c r="J52" i="87"/>
  <c r="M56" i="87"/>
  <c r="L56" i="87"/>
  <c r="M61" i="87"/>
  <c r="L61" i="87"/>
  <c r="M51" i="87"/>
  <c r="L51" i="87"/>
  <c r="I58" i="87"/>
  <c r="J57" i="87"/>
  <c r="I63" i="87"/>
  <c r="I59" i="87" l="1"/>
  <c r="J58" i="87"/>
  <c r="I54" i="87"/>
  <c r="J54" i="87" s="1"/>
  <c r="J53" i="87"/>
  <c r="L62" i="87"/>
  <c r="M62" i="87"/>
  <c r="I64" i="87"/>
  <c r="I69" i="87"/>
  <c r="J63" i="87"/>
  <c r="M57" i="87"/>
  <c r="L57" i="87"/>
  <c r="M52" i="87"/>
  <c r="L52" i="87"/>
  <c r="I70" i="87" l="1"/>
  <c r="M53" i="87"/>
  <c r="L53" i="87"/>
  <c r="I65" i="87"/>
  <c r="J64" i="87"/>
  <c r="L54" i="87"/>
  <c r="M54" i="87"/>
  <c r="L58" i="87"/>
  <c r="M58" i="87"/>
  <c r="M63" i="87"/>
  <c r="L63" i="87"/>
  <c r="I60" i="87"/>
  <c r="J60" i="87" s="1"/>
  <c r="J59" i="87"/>
  <c r="M59" i="87" l="1"/>
  <c r="L59" i="87"/>
  <c r="M64" i="87"/>
  <c r="L64" i="87"/>
  <c r="M69" i="87"/>
  <c r="L69" i="87"/>
  <c r="M60" i="87"/>
  <c r="L60" i="87"/>
  <c r="I66" i="87"/>
  <c r="J65" i="87"/>
  <c r="I71" i="87"/>
  <c r="L70" i="87" l="1"/>
  <c r="M70" i="87"/>
  <c r="I72" i="87"/>
  <c r="I77" i="87"/>
  <c r="J71" i="87"/>
  <c r="M65" i="87"/>
  <c r="L65" i="87"/>
  <c r="I67" i="87"/>
  <c r="J66" i="87"/>
  <c r="I68" i="87" l="1"/>
  <c r="J68" i="87" s="1"/>
  <c r="J67" i="87"/>
  <c r="I78" i="87"/>
  <c r="I73" i="87"/>
  <c r="J72" i="87"/>
  <c r="L66" i="87"/>
  <c r="M66" i="87"/>
  <c r="M71" i="87"/>
  <c r="L71" i="87"/>
  <c r="M77" i="87" l="1"/>
  <c r="L77" i="87"/>
  <c r="I79" i="87"/>
  <c r="M72" i="87"/>
  <c r="L72" i="87"/>
  <c r="M67" i="87"/>
  <c r="L67" i="87"/>
  <c r="I74" i="87"/>
  <c r="J73" i="87"/>
  <c r="M68" i="87"/>
  <c r="L68" i="87"/>
  <c r="I75" i="87" l="1"/>
  <c r="J74" i="87"/>
  <c r="L78" i="87"/>
  <c r="M78" i="87"/>
  <c r="I80" i="87"/>
  <c r="I85" i="87"/>
  <c r="J79" i="87"/>
  <c r="M73" i="87"/>
  <c r="L73" i="87"/>
  <c r="I86" i="87" l="1"/>
  <c r="L74" i="87"/>
  <c r="M74" i="87"/>
  <c r="M79" i="87"/>
  <c r="L79" i="87"/>
  <c r="I81" i="87"/>
  <c r="J80" i="87"/>
  <c r="I76" i="87"/>
  <c r="J76" i="87" s="1"/>
  <c r="J75" i="87"/>
  <c r="M76" i="87" l="1"/>
  <c r="L76" i="87"/>
  <c r="I87" i="87"/>
  <c r="M80" i="87"/>
  <c r="L80" i="87"/>
  <c r="I82" i="87"/>
  <c r="J81" i="87"/>
  <c r="M75" i="87"/>
  <c r="L75" i="87"/>
  <c r="M85" i="87"/>
  <c r="L85" i="87"/>
  <c r="M81" i="87" l="1"/>
  <c r="L81" i="87"/>
  <c r="L86" i="87"/>
  <c r="M86" i="87"/>
  <c r="I83" i="87"/>
  <c r="J82" i="87"/>
  <c r="I88" i="87"/>
  <c r="I93" i="87"/>
  <c r="J87" i="87"/>
  <c r="I94" i="87" l="1"/>
  <c r="I89" i="87"/>
  <c r="J88" i="87"/>
  <c r="L82" i="87"/>
  <c r="M82" i="87"/>
  <c r="M87" i="87"/>
  <c r="L87" i="87"/>
  <c r="I84" i="87"/>
  <c r="J84" i="87" s="1"/>
  <c r="J83" i="87"/>
  <c r="M83" i="87" l="1"/>
  <c r="L83" i="87"/>
  <c r="M88" i="87"/>
  <c r="L88" i="87"/>
  <c r="I90" i="87"/>
  <c r="J89" i="87"/>
  <c r="M93" i="87"/>
  <c r="L93" i="87"/>
  <c r="M84" i="87"/>
  <c r="L84" i="87"/>
  <c r="I95" i="87"/>
  <c r="L94" i="87" l="1"/>
  <c r="M94" i="87"/>
  <c r="I96" i="87"/>
  <c r="I101" i="87"/>
  <c r="J95" i="87"/>
  <c r="M89" i="87"/>
  <c r="L89" i="87"/>
  <c r="I91" i="87"/>
  <c r="J90" i="87"/>
  <c r="I92" i="87" l="1"/>
  <c r="J92" i="87" s="1"/>
  <c r="J91" i="87"/>
  <c r="I102" i="87"/>
  <c r="I97" i="87"/>
  <c r="J96" i="87"/>
  <c r="L90" i="87"/>
  <c r="M90" i="87"/>
  <c r="M95" i="87"/>
  <c r="L95" i="87"/>
  <c r="M101" i="87" l="1"/>
  <c r="L101" i="87"/>
  <c r="I103" i="87"/>
  <c r="M96" i="87"/>
  <c r="L96" i="87"/>
  <c r="M91" i="87"/>
  <c r="L91" i="87"/>
  <c r="I98" i="87"/>
  <c r="J97" i="87"/>
  <c r="M92" i="87"/>
  <c r="L92" i="87"/>
  <c r="L102" i="87" l="1"/>
  <c r="M102" i="87"/>
  <c r="M97" i="87"/>
  <c r="L97" i="87"/>
  <c r="I104" i="87"/>
  <c r="I109" i="87"/>
  <c r="J103" i="87"/>
  <c r="I99" i="87"/>
  <c r="J98" i="87"/>
  <c r="L98" i="87" l="1"/>
  <c r="M98" i="87"/>
  <c r="I105" i="87"/>
  <c r="J104" i="87"/>
  <c r="I100" i="87"/>
  <c r="J100" i="87" s="1"/>
  <c r="J99" i="87"/>
  <c r="M103" i="87"/>
  <c r="L103" i="87"/>
  <c r="I110" i="87"/>
  <c r="I115" i="87"/>
  <c r="M104" i="87" l="1"/>
  <c r="L104" i="87"/>
  <c r="M109" i="87"/>
  <c r="L109" i="87"/>
  <c r="I106" i="87"/>
  <c r="J105" i="87"/>
  <c r="I116" i="87"/>
  <c r="M99" i="87"/>
  <c r="L99" i="87"/>
  <c r="I111" i="87"/>
  <c r="M100" i="87"/>
  <c r="L100" i="87"/>
  <c r="L110" i="87" l="1"/>
  <c r="M110" i="87"/>
  <c r="M115" i="87"/>
  <c r="L115" i="87"/>
  <c r="I112" i="87"/>
  <c r="J111" i="87"/>
  <c r="I117" i="87"/>
  <c r="M105" i="87"/>
  <c r="L105" i="87"/>
  <c r="I107" i="87"/>
  <c r="J106" i="87"/>
  <c r="L106" i="87" l="1"/>
  <c r="M106" i="87"/>
  <c r="M116" i="87"/>
  <c r="L116" i="87"/>
  <c r="I108" i="87"/>
  <c r="J108" i="87" s="1"/>
  <c r="J107" i="87"/>
  <c r="I118" i="87"/>
  <c r="I123" i="87"/>
  <c r="J117" i="87"/>
  <c r="L111" i="87"/>
  <c r="M111" i="87"/>
  <c r="I113" i="87"/>
  <c r="J112" i="87"/>
  <c r="I114" i="87" l="1"/>
  <c r="J114" i="87" s="1"/>
  <c r="J113" i="87"/>
  <c r="I124" i="87"/>
  <c r="I119" i="87"/>
  <c r="J118" i="87"/>
  <c r="M107" i="87"/>
  <c r="L107" i="87"/>
  <c r="M112" i="87"/>
  <c r="L112" i="87"/>
  <c r="M117" i="87"/>
  <c r="L117" i="87"/>
  <c r="M108" i="87"/>
  <c r="L108" i="87"/>
  <c r="M123" i="87" l="1"/>
  <c r="L123" i="87"/>
  <c r="I125" i="87"/>
  <c r="L118" i="87"/>
  <c r="M118" i="87"/>
  <c r="M113" i="87"/>
  <c r="L113" i="87"/>
  <c r="I120" i="87"/>
  <c r="J119" i="87"/>
  <c r="L114" i="87"/>
  <c r="M114" i="87"/>
  <c r="M124" i="87" l="1"/>
  <c r="L124" i="87"/>
  <c r="I126" i="87"/>
  <c r="I131" i="87"/>
  <c r="J125" i="87"/>
  <c r="M119" i="87"/>
  <c r="L119" i="87"/>
  <c r="I121" i="87"/>
  <c r="J120" i="87"/>
  <c r="I122" i="87" l="1"/>
  <c r="J122" i="87" s="1"/>
  <c r="J121" i="87"/>
  <c r="I132" i="87"/>
  <c r="I127" i="87"/>
  <c r="J126" i="87"/>
  <c r="M120" i="87"/>
  <c r="L120" i="87"/>
  <c r="M125" i="87"/>
  <c r="L125" i="87"/>
  <c r="M131" i="87" l="1"/>
  <c r="L131" i="87"/>
  <c r="I133" i="87"/>
  <c r="L126" i="87"/>
  <c r="M126" i="87"/>
  <c r="M121" i="87"/>
  <c r="L121" i="87"/>
  <c r="I128" i="87"/>
  <c r="J127" i="87"/>
  <c r="L122" i="87"/>
  <c r="M122" i="87"/>
  <c r="M132" i="87" l="1"/>
  <c r="L132" i="87"/>
  <c r="I134" i="87"/>
  <c r="I139" i="87"/>
  <c r="J133" i="87"/>
  <c r="M127" i="87"/>
  <c r="L127" i="87"/>
  <c r="I129" i="87"/>
  <c r="J128" i="87"/>
  <c r="M128" i="87" l="1"/>
  <c r="L128" i="87"/>
  <c r="M133" i="87"/>
  <c r="L133" i="87"/>
  <c r="I130" i="87"/>
  <c r="J130" i="87" s="1"/>
  <c r="J129" i="87"/>
  <c r="I140" i="87"/>
  <c r="I135" i="87"/>
  <c r="J134" i="87"/>
  <c r="M139" i="87" l="1"/>
  <c r="L139" i="87"/>
  <c r="I141" i="87"/>
  <c r="M129" i="87"/>
  <c r="L129" i="87"/>
  <c r="L134" i="87"/>
  <c r="M134" i="87"/>
  <c r="I136" i="87"/>
  <c r="J135" i="87"/>
  <c r="L130" i="87"/>
  <c r="M130" i="87"/>
  <c r="M140" i="87" l="1"/>
  <c r="L140" i="87"/>
  <c r="I142" i="87"/>
  <c r="I147" i="87"/>
  <c r="J141" i="87"/>
  <c r="M135" i="87"/>
  <c r="L135" i="87"/>
  <c r="I137" i="87"/>
  <c r="J136" i="87"/>
  <c r="I138" i="87" l="1"/>
  <c r="J138" i="87" s="1"/>
  <c r="J137" i="87"/>
  <c r="I143" i="87"/>
  <c r="J142" i="87"/>
  <c r="I148" i="87"/>
  <c r="M136" i="87"/>
  <c r="L136" i="87"/>
  <c r="M141" i="87"/>
  <c r="L141" i="87"/>
  <c r="I144" i="87" l="1"/>
  <c r="J143" i="87"/>
  <c r="M147" i="87"/>
  <c r="L147" i="87"/>
  <c r="M137" i="87"/>
  <c r="L137" i="87"/>
  <c r="L142" i="87"/>
  <c r="M142" i="87"/>
  <c r="I149" i="87"/>
  <c r="L138" i="87"/>
  <c r="M138" i="87"/>
  <c r="M148" i="87" l="1"/>
  <c r="L148" i="87"/>
  <c r="L143" i="87"/>
  <c r="M143" i="87"/>
  <c r="I150" i="87"/>
  <c r="I155" i="87"/>
  <c r="I145" i="87"/>
  <c r="J144" i="87"/>
  <c r="I146" i="87" l="1"/>
  <c r="J146" i="87" s="1"/>
  <c r="J145" i="87"/>
  <c r="L149" i="87"/>
  <c r="M149" i="87"/>
  <c r="I156" i="87"/>
  <c r="M144" i="87"/>
  <c r="L144" i="87"/>
  <c r="I151" i="87"/>
  <c r="M150" i="87" l="1"/>
  <c r="L150" i="87"/>
  <c r="M155" i="87"/>
  <c r="L155" i="87"/>
  <c r="L145" i="87"/>
  <c r="M145" i="87"/>
  <c r="I152" i="87"/>
  <c r="J151" i="87"/>
  <c r="I157" i="87"/>
  <c r="M146" i="87"/>
  <c r="L146" i="87"/>
  <c r="L151" i="87" l="1"/>
  <c r="M151" i="87"/>
  <c r="I153" i="87"/>
  <c r="J152" i="87"/>
  <c r="M156" i="87"/>
  <c r="L156" i="87"/>
  <c r="I158" i="87"/>
  <c r="I163" i="87"/>
  <c r="J157" i="87"/>
  <c r="I164" i="87" l="1"/>
  <c r="I169" i="87"/>
  <c r="J163" i="87"/>
  <c r="M152" i="87"/>
  <c r="L152" i="87"/>
  <c r="I159" i="87"/>
  <c r="J158" i="87"/>
  <c r="I154" i="87"/>
  <c r="J153" i="87"/>
  <c r="L157" i="87"/>
  <c r="M157" i="87"/>
  <c r="M154" i="87" l="1"/>
  <c r="L154" i="87"/>
  <c r="M158" i="87"/>
  <c r="L158" i="87"/>
  <c r="M163" i="87"/>
  <c r="L163" i="87"/>
  <c r="I160" i="87"/>
  <c r="J159" i="87"/>
  <c r="I170" i="87"/>
  <c r="J169" i="87"/>
  <c r="L153" i="87"/>
  <c r="M153" i="87"/>
  <c r="I165" i="87"/>
  <c r="L159" i="87" l="1"/>
  <c r="M159" i="87"/>
  <c r="I161" i="87"/>
  <c r="J160" i="87"/>
  <c r="M164" i="87"/>
  <c r="L164" i="87"/>
  <c r="L169" i="87"/>
  <c r="M169" i="87"/>
  <c r="I166" i="87"/>
  <c r="J165" i="87"/>
  <c r="I171" i="87"/>
  <c r="I172" i="87" l="1"/>
  <c r="I177" i="87"/>
  <c r="J171" i="87"/>
  <c r="M170" i="87"/>
  <c r="L170" i="87"/>
  <c r="M160" i="87"/>
  <c r="L160" i="87"/>
  <c r="I162" i="87"/>
  <c r="J162" i="87" s="1"/>
  <c r="J161" i="87"/>
  <c r="L165" i="87"/>
  <c r="M165" i="87"/>
  <c r="I167" i="87"/>
  <c r="J166" i="87"/>
  <c r="M166" i="87" l="1"/>
  <c r="L166" i="87"/>
  <c r="L161" i="87"/>
  <c r="M161" i="87"/>
  <c r="I173" i="87"/>
  <c r="J172" i="87"/>
  <c r="I168" i="87"/>
  <c r="J168" i="87" s="1"/>
  <c r="J167" i="87"/>
  <c r="M162" i="87"/>
  <c r="L162" i="87"/>
  <c r="M171" i="87"/>
  <c r="L171" i="87"/>
  <c r="I178" i="87"/>
  <c r="J177" i="87"/>
  <c r="M167" i="87" l="1"/>
  <c r="L167" i="87"/>
  <c r="M168" i="87"/>
  <c r="L168" i="87"/>
  <c r="M177" i="87"/>
  <c r="L177" i="87"/>
  <c r="M172" i="87"/>
  <c r="L172" i="87"/>
  <c r="I179" i="87"/>
  <c r="I174" i="87"/>
  <c r="J173" i="87"/>
  <c r="M173" i="87" l="1"/>
  <c r="L173" i="87"/>
  <c r="I175" i="87"/>
  <c r="J174" i="87"/>
  <c r="L178" i="87"/>
  <c r="M178" i="87"/>
  <c r="I180" i="87"/>
  <c r="I185" i="87"/>
  <c r="J179" i="87"/>
  <c r="I186" i="87" l="1"/>
  <c r="J185" i="87"/>
  <c r="L174" i="87"/>
  <c r="M174" i="87"/>
  <c r="I181" i="87"/>
  <c r="J180" i="87"/>
  <c r="I176" i="87"/>
  <c r="J176" i="87" s="1"/>
  <c r="J175" i="87"/>
  <c r="M179" i="87"/>
  <c r="L179" i="87"/>
  <c r="L175" i="87" l="1"/>
  <c r="M175" i="87"/>
  <c r="M176" i="87"/>
  <c r="L176" i="87"/>
  <c r="M180" i="87"/>
  <c r="L180" i="87"/>
  <c r="M185" i="87"/>
  <c r="L185" i="87"/>
  <c r="I182" i="87"/>
  <c r="J181" i="87"/>
  <c r="I187" i="87"/>
  <c r="L186" i="87" l="1"/>
  <c r="M186" i="87"/>
  <c r="I188" i="87"/>
  <c r="I193" i="87"/>
  <c r="J187" i="87"/>
  <c r="M181" i="87"/>
  <c r="L181" i="87"/>
  <c r="I183" i="87"/>
  <c r="J182" i="87"/>
  <c r="I184" i="87" l="1"/>
  <c r="J184" i="87" s="1"/>
  <c r="J183" i="87"/>
  <c r="I194" i="87"/>
  <c r="J193" i="87"/>
  <c r="I189" i="87"/>
  <c r="J188" i="87"/>
  <c r="L182" i="87"/>
  <c r="M182" i="87"/>
  <c r="M187" i="87"/>
  <c r="L187" i="87"/>
  <c r="M193" i="87" l="1"/>
  <c r="L193" i="87"/>
  <c r="I195" i="87"/>
  <c r="J194" i="87"/>
  <c r="M188" i="87"/>
  <c r="L188" i="87"/>
  <c r="M183" i="87"/>
  <c r="L183" i="87"/>
  <c r="I190" i="87"/>
  <c r="J189" i="87"/>
  <c r="M184" i="87"/>
  <c r="L184" i="87"/>
  <c r="L194" i="87" l="1"/>
  <c r="M194" i="87"/>
  <c r="I196" i="87"/>
  <c r="J195" i="87"/>
  <c r="M189" i="87"/>
  <c r="L189" i="87"/>
  <c r="I191" i="87"/>
  <c r="J190" i="87"/>
  <c r="L190" i="87" l="1"/>
  <c r="M190" i="87"/>
  <c r="M195" i="87"/>
  <c r="L195" i="87"/>
  <c r="I192" i="87"/>
  <c r="J192" i="87" s="1"/>
  <c r="J191" i="87"/>
  <c r="I197" i="87"/>
  <c r="J196" i="87"/>
  <c r="M196" i="87" l="1"/>
  <c r="L196" i="87"/>
  <c r="I198" i="87"/>
  <c r="J197" i="87"/>
  <c r="M191" i="87"/>
  <c r="L191" i="87"/>
  <c r="M192" i="87"/>
  <c r="L192" i="87"/>
  <c r="M197" i="87" l="1"/>
  <c r="L197" i="87"/>
  <c r="I199" i="87"/>
  <c r="J198" i="87"/>
  <c r="L198" i="87" l="1"/>
  <c r="M198" i="87"/>
  <c r="I200" i="87"/>
  <c r="J200" i="87" s="1"/>
  <c r="J199" i="87"/>
  <c r="L199" i="87" l="1"/>
  <c r="M199" i="87"/>
  <c r="L200" i="87"/>
  <c r="L201" i="87" s="1"/>
  <c r="J201" i="87"/>
  <c r="M200" i="87" l="1"/>
  <c r="K201" i="87"/>
</calcChain>
</file>

<file path=xl/sharedStrings.xml><?xml version="1.0" encoding="utf-8"?>
<sst xmlns="http://schemas.openxmlformats.org/spreadsheetml/2006/main" count="951" uniqueCount="57">
  <si>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</si>
  <si>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</si>
  <si>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</si>
  <si>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</si>
  <si>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</si>
  <si>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</si>
  <si>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</si>
  <si>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</si>
  <si>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</si>
  <si>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>Composition</t>
  </si>
  <si>
    <t xml:space="preserve">Built up Area in 
Sq. Ft. 
</t>
  </si>
  <si>
    <t>3 BHK</t>
  </si>
  <si>
    <t xml:space="preserve">Total </t>
  </si>
  <si>
    <t>2 BHK</t>
  </si>
  <si>
    <t>3BHK</t>
  </si>
  <si>
    <t>2BHK</t>
  </si>
  <si>
    <t>EXISTING MEMBER 3BHK</t>
  </si>
  <si>
    <t>EXISTING MEMBER 2BHK</t>
  </si>
  <si>
    <t>1st flr</t>
  </si>
  <si>
    <t>Tot - 4</t>
  </si>
  <si>
    <t>2-4th flr</t>
  </si>
  <si>
    <t>Tot - 8</t>
  </si>
  <si>
    <t>5th Flr</t>
  </si>
  <si>
    <t>6th Flr</t>
  </si>
  <si>
    <t>Typical - 7,9-12th Flr</t>
  </si>
  <si>
    <t>8th Flr</t>
  </si>
  <si>
    <t>ref</t>
  </si>
  <si>
    <t>Tot - 6</t>
  </si>
  <si>
    <t>Typical - 13,14,16-21, 23-26th Flr</t>
  </si>
  <si>
    <t xml:space="preserve"> Comp.</t>
  </si>
  <si>
    <t xml:space="preserve"> Carpet Area in 
Sq. Ft.                      
</t>
  </si>
  <si>
    <t xml:space="preserve">Deck Area in 
Sq. Ft.                      
</t>
  </si>
  <si>
    <t xml:space="preserve">Total Area in 
Sq. Ft.                      
</t>
  </si>
  <si>
    <t xml:space="preserve">Proposed Inventory </t>
  </si>
  <si>
    <t>Sale / Rehab</t>
  </si>
  <si>
    <t>Sale</t>
  </si>
  <si>
    <t>Rehab</t>
  </si>
  <si>
    <t>15th &amp; 22nd Flr</t>
  </si>
  <si>
    <t>B503</t>
  </si>
  <si>
    <t>Flat</t>
  </si>
  <si>
    <t>CA SM</t>
  </si>
  <si>
    <t>CA SFt</t>
  </si>
  <si>
    <t>D902</t>
  </si>
  <si>
    <t>BUA SqF</t>
  </si>
  <si>
    <t>B603</t>
  </si>
  <si>
    <t>D1504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</si>
  <si>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</si>
  <si>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</si>
  <si>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</si>
  <si>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>Distress Sale Value in</t>
    </r>
    <r>
      <rPr>
        <b/>
        <sz val="7"/>
        <color theme="1"/>
        <rFont val="Rupee Foradian"/>
        <family val="2"/>
      </rPr>
      <t xml:space="preserve"> `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</si>
  <si>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</si>
  <si>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</si>
  <si>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 xml:space="preserve">2 BHK - 94                                             3 BHK - 44                                                                                                                     </t>
  </si>
  <si>
    <t>RV</t>
  </si>
  <si>
    <t>DV</t>
  </si>
  <si>
    <t xml:space="preserve">2 BHK - 52                                           3 BHK - 08                                                                                                                     </t>
  </si>
  <si>
    <t>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</si>
</sst>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1"/>
      <color rgb="FF333333"/>
      <name val="Open Sans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33"/>
      <name val="Open Sans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Calibri"/>
      <family val="2"/>
      <scheme val="minor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b/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E9E9E9"/>
      </left>
      <right style="medium">
        <color rgb="FFE9E9E9"/>
      </right>
      <top style="medium">
        <color rgb="FFE9E9E9"/>
      </top>
      <bottom style="medium">
        <color rgb="FFE9E9E9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" fontId="9" fillId="0" borderId="0" xfId="0" applyNumberFormat="1" applyFont="1"/>
    <xf numFmtId="0" fontId="4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43" fontId="10" fillId="0" borderId="2" xfId="0" applyNumberFormat="1" applyFont="1" applyBorder="1" applyAlignment="1">
      <alignment horizontal="center"/>
    </xf>
    <xf numFmtId="43" fontId="2" fillId="0" borderId="0" xfId="0" applyNumberFormat="1" applyFont="1"/>
    <xf numFmtId="43" fontId="11" fillId="0" borderId="1" xfId="0" applyNumberFormat="1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17" fillId="0" borderId="0" xfId="0" applyFont="1"/>
    <xf numFmtId="43" fontId="2" fillId="0" borderId="0" xfId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0" fontId="11" fillId="0" borderId="0" xfId="0" applyFont="1" applyAlignment="1">
      <alignment horizontal="center"/>
    </xf>
    <xf numFmtId="1" fontId="16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43" fontId="11" fillId="0" borderId="0" xfId="0" applyNumberFormat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43" fontId="19" fillId="0" borderId="0" xfId="1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0" fontId="3" fillId="0" borderId="0" xfId="0" applyFont="1"/>
    <xf numFmtId="1" fontId="3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2" fontId="11" fillId="0" borderId="0" xfId="0" applyNumberFormat="1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43" fontId="0" fillId="0" borderId="0" xfId="1" applyFont="1" applyFill="1"/>
    <xf numFmtId="43" fontId="0" fillId="0" borderId="0" xfId="0" applyNumberFormat="1"/>
    <xf numFmtId="0" fontId="18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1" fontId="11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164" fontId="11" fillId="0" borderId="0" xfId="1" applyNumberFormat="1" applyFont="1" applyBorder="1" applyAlignment="1">
      <alignment horizontal="left"/>
    </xf>
    <xf numFmtId="164" fontId="11" fillId="0" borderId="0" xfId="1" applyNumberFormat="1" applyFont="1" applyBorder="1" applyAlignment="1">
      <alignment horizontal="center"/>
    </xf>
    <xf numFmtId="43" fontId="11" fillId="0" borderId="0" xfId="1" applyFont="1" applyAlignment="1">
      <alignment horizontal="center" vertical="top" wrapText="1"/>
    </xf>
    <xf numFmtId="164" fontId="11" fillId="0" borderId="0" xfId="1" applyNumberFormat="1" applyFont="1" applyFill="1" applyBorder="1" applyAlignment="1">
      <alignment horizontal="center"/>
    </xf>
    <xf numFmtId="164" fontId="16" fillId="0" borderId="0" xfId="1" applyNumberFormat="1" applyFont="1" applyBorder="1" applyAlignment="1">
      <alignment horizontal="center"/>
    </xf>
    <xf numFmtId="164" fontId="16" fillId="0" borderId="0" xfId="1" applyNumberFormat="1" applyFont="1" applyFill="1" applyBorder="1" applyAlignment="1">
      <alignment horizontal="center"/>
    </xf>
    <xf numFmtId="43" fontId="17" fillId="0" borderId="0" xfId="1" applyFont="1"/>
    <xf numFmtId="0" fontId="21" fillId="4" borderId="5" xfId="0" applyFont="1" applyFill="1" applyBorder="1" applyAlignment="1">
      <alignment horizontal="center" vertical="top" wrapText="1"/>
    </xf>
    <xf numFmtId="0" fontId="22" fillId="4" borderId="5" xfId="0" applyFont="1" applyFill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0" fillId="0" borderId="0" xfId="0" applyFont="1"/>
    <xf numFmtId="0" fontId="10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0" xfId="0" applyFont="1" applyAlignment="1">
      <alignment horizontal="center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43" fontId="24" fillId="0" borderId="2" xfId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64" fontId="23" fillId="0" borderId="1" xfId="1" applyNumberFormat="1" applyFont="1" applyBorder="1" applyAlignment="1">
      <alignment horizontal="left"/>
    </xf>
    <xf numFmtId="164" fontId="23" fillId="0" borderId="1" xfId="1" applyNumberFormat="1" applyFont="1" applyBorder="1" applyAlignment="1">
      <alignment horizontal="center"/>
    </xf>
    <xf numFmtId="164" fontId="23" fillId="0" borderId="1" xfId="1" applyNumberFormat="1" applyFont="1" applyBorder="1" applyAlignment="1">
      <alignment horizontal="center" vertical="top" wrapText="1"/>
    </xf>
    <xf numFmtId="164" fontId="23" fillId="0" borderId="1" xfId="1" applyNumberFormat="1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64" fontId="27" fillId="0" borderId="1" xfId="1" applyNumberFormat="1" applyFont="1" applyBorder="1" applyAlignment="1">
      <alignment horizontal="center" vertical="center"/>
    </xf>
    <xf numFmtId="43" fontId="27" fillId="0" borderId="1" xfId="1" applyFont="1" applyBorder="1" applyAlignment="1">
      <alignment horizontal="center" vertical="center" wrapText="1"/>
    </xf>
    <xf numFmtId="164" fontId="27" fillId="0" borderId="1" xfId="1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3" fontId="13" fillId="0" borderId="1" xfId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20" fillId="0" borderId="1" xfId="1" applyFont="1" applyBorder="1" applyAlignment="1">
      <alignment horizontal="center" vertical="center"/>
    </xf>
    <xf numFmtId="2" fontId="0" fillId="0" borderId="0" xfId="0" applyNumberForma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277916</xdr:colOff>
      <xdr:row>24</xdr:row>
      <xdr:rowOff>165127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9B06B46-0BD4-C6A8-F689-8D7048DE7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52394" cy="5134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334357</xdr:colOff>
      <xdr:row>41</xdr:row>
      <xdr:rowOff>29669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5F10DA-8521-AE85-20AB-CFB94E181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39957" cy="78401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13</xdr:col>
      <xdr:colOff>458370</xdr:colOff>
      <xdr:row>88</xdr:row>
      <xdr:rowOff>172644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FC959A-10AA-336A-9DE1-922FE80F5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382000"/>
          <a:ext cx="8383170" cy="8554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7"/>
  <sheetViews>
    <sheetView zoomScale="175" zoomScaleNormal="175" workbookViewId="0">
      <selection sqref="A1:N1"/>
    </sheetView>
  </sheetViews>
  <sheetFormatPr defaultRowHeight="15" x14ac:dyDescent="0.25"/>
  <cols>
    <col min="1" max="1" width="4" style="36" customWidth="1"/>
    <col min="2" max="2" width="5.140625" style="37" customWidth="1"/>
    <col min="3" max="3" width="4.42578125" style="37" customWidth="1"/>
    <col min="4" max="4" width="5.5703125" style="36" customWidth="1"/>
    <col min="5" max="6" width="6.42578125" style="36" customWidth="1"/>
    <col min="7" max="7" width="5.7109375" style="38" customWidth="1"/>
    <col min="8" max="8" width="6.5703125" style="14" customWidth="1"/>
    <col min="9" max="9" width="5.7109375" style="14" customWidth="1"/>
    <col min="10" max="10" width="10.5703125" style="14" customWidth="1"/>
    <col min="11" max="11" width="10" style="14" customWidth="1"/>
    <col min="12" max="12" width="9.85546875" style="14" customWidth="1"/>
    <col min="13" max="13" width="5.85546875" style="58" customWidth="1"/>
    <col min="14" max="14" width="9.28515625" style="14" customWidth="1"/>
    <col min="15" max="15" width="5.140625" style="1" customWidth="1"/>
    <col min="16" max="16" width="11.7109375" style="1" customWidth="1"/>
    <col min="17" max="17" width="11.28515625" style="1" customWidth="1"/>
    <col min="18" max="18" width="9.5703125" style="1" customWidth="1"/>
    <col min="19" max="19" width="9.28515625" style="1" customWidth="1"/>
    <col min="22" max="23" width="14.85546875" customWidth="1"/>
    <col min="29" max="29" width="16.140625" customWidth="1"/>
  </cols>
  <sheetData>
    <row r="1" spans="1:20" ht="15.75" x14ac:dyDescent="0.25">
      <c r="A1" s="90" t="s">
        <v>33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20" ht="44.25" customHeight="1" x14ac:dyDescent="0.25">
      <c r="A2" s="72" t="s">
        <v>1</v>
      </c>
      <c r="B2" s="72" t="s">
        <v>0</v>
      </c>
      <c r="C2" s="73" t="s">
        <v>2</v>
      </c>
      <c r="D2" s="73" t="s">
        <v>29</v>
      </c>
      <c r="E2" s="73" t="s">
        <v>30</v>
      </c>
      <c r="F2" s="73" t="s">
        <v>31</v>
      </c>
      <c r="G2" s="73" t="s">
        <v>32</v>
      </c>
      <c r="H2" s="73" t="s">
        <v>10</v>
      </c>
      <c r="I2" s="72" t="s">
        <v>46</v>
      </c>
      <c r="J2" s="74" t="s">
        <v>47</v>
      </c>
      <c r="K2" s="75" t="s">
        <v>48</v>
      </c>
      <c r="L2" s="75" t="s">
        <v>49</v>
      </c>
      <c r="M2" s="76" t="s">
        <v>50</v>
      </c>
      <c r="N2" s="77" t="s">
        <v>51</v>
      </c>
      <c r="O2" s="74" t="s">
        <v>34</v>
      </c>
    </row>
    <row r="3" spans="1:20" s="39" customFormat="1" x14ac:dyDescent="0.25">
      <c r="A3" s="78">
        <v>1</v>
      </c>
      <c r="B3" s="68">
        <v>101</v>
      </c>
      <c r="C3" s="79">
        <v>1</v>
      </c>
      <c r="D3" s="69" t="s">
        <v>13</v>
      </c>
      <c r="E3" s="68">
        <v>825</v>
      </c>
      <c r="F3" s="68">
        <v>0</v>
      </c>
      <c r="G3" s="68">
        <f>E3+F3</f>
        <v>825</v>
      </c>
      <c r="H3" s="79">
        <f>G3*1.1</f>
        <v>907.50000000000011</v>
      </c>
      <c r="I3" s="78">
        <v>27000</v>
      </c>
      <c r="J3" s="80">
        <f t="shared" ref="J3:J15" si="0">G3*I3</f>
        <v>22275000</v>
      </c>
      <c r="K3" s="81">
        <f>ROUND(J3*1.15,0)</f>
        <v>25616250</v>
      </c>
      <c r="L3" s="81">
        <f>J3*0.8</f>
        <v>17820000</v>
      </c>
      <c r="M3" s="82">
        <f>MROUND((K3*0.03/12),500)</f>
        <v>64000</v>
      </c>
      <c r="N3" s="83">
        <f t="shared" ref="N3:N33" si="1">H3*3000</f>
        <v>2722500.0000000005</v>
      </c>
      <c r="O3" s="78" t="s">
        <v>35</v>
      </c>
      <c r="P3" s="48"/>
      <c r="Q3" s="49"/>
      <c r="R3" s="1"/>
      <c r="S3" s="7"/>
      <c r="T3" s="7"/>
    </row>
    <row r="4" spans="1:20" s="39" customFormat="1" x14ac:dyDescent="0.25">
      <c r="A4" s="78">
        <v>2</v>
      </c>
      <c r="B4" s="69">
        <v>102</v>
      </c>
      <c r="C4" s="79">
        <v>1</v>
      </c>
      <c r="D4" s="69" t="s">
        <v>13</v>
      </c>
      <c r="E4" s="69">
        <v>710</v>
      </c>
      <c r="F4" s="69">
        <v>0</v>
      </c>
      <c r="G4" s="68">
        <f t="shared" ref="G4:G65" si="2">E4+F4</f>
        <v>710</v>
      </c>
      <c r="H4" s="79">
        <f t="shared" ref="H4:H65" si="3">G4*1.1</f>
        <v>781.00000000000011</v>
      </c>
      <c r="I4" s="78">
        <f>I3</f>
        <v>27000</v>
      </c>
      <c r="J4" s="80">
        <v>0</v>
      </c>
      <c r="K4" s="81">
        <f t="shared" ref="K4:K67" si="4">ROUND(J4*1.15,0)</f>
        <v>0</v>
      </c>
      <c r="L4" s="81">
        <f t="shared" ref="L4:L67" si="5">J4*0.8</f>
        <v>0</v>
      </c>
      <c r="M4" s="82">
        <f t="shared" ref="M4:M67" si="6">MROUND((K4*0.03/12),500)</f>
        <v>0</v>
      </c>
      <c r="N4" s="83">
        <f t="shared" ref="N4:N67" si="7">H4*3000</f>
        <v>2343000.0000000005</v>
      </c>
      <c r="O4" s="78" t="s">
        <v>36</v>
      </c>
      <c r="P4" s="48"/>
      <c r="Q4" s="49"/>
      <c r="R4" s="1"/>
      <c r="S4" s="7"/>
      <c r="T4" s="7"/>
    </row>
    <row r="5" spans="1:20" s="39" customFormat="1" x14ac:dyDescent="0.25">
      <c r="A5" s="78">
        <v>3</v>
      </c>
      <c r="B5" s="68">
        <v>107</v>
      </c>
      <c r="C5" s="79">
        <v>1</v>
      </c>
      <c r="D5" s="68" t="s">
        <v>11</v>
      </c>
      <c r="E5" s="68">
        <v>1016</v>
      </c>
      <c r="F5" s="68">
        <v>64</v>
      </c>
      <c r="G5" s="68">
        <f t="shared" si="2"/>
        <v>1080</v>
      </c>
      <c r="H5" s="79">
        <f t="shared" si="3"/>
        <v>1188</v>
      </c>
      <c r="I5" s="78">
        <f>I4</f>
        <v>27000</v>
      </c>
      <c r="J5" s="80">
        <f t="shared" ref="J4:J67" si="8">G5*I5</f>
        <v>29160000</v>
      </c>
      <c r="K5" s="81">
        <f t="shared" si="4"/>
        <v>33534000</v>
      </c>
      <c r="L5" s="81">
        <f t="shared" si="5"/>
        <v>23328000</v>
      </c>
      <c r="M5" s="82">
        <f t="shared" si="6"/>
        <v>84000</v>
      </c>
      <c r="N5" s="83">
        <f t="shared" si="7"/>
        <v>3564000</v>
      </c>
      <c r="O5" s="78" t="s">
        <v>35</v>
      </c>
      <c r="P5" s="48"/>
      <c r="Q5" s="49"/>
      <c r="R5" s="1"/>
      <c r="S5" s="7"/>
      <c r="T5" s="7"/>
    </row>
    <row r="6" spans="1:20" s="39" customFormat="1" x14ac:dyDescent="0.25">
      <c r="A6" s="78">
        <v>4</v>
      </c>
      <c r="B6" s="68">
        <v>108</v>
      </c>
      <c r="C6" s="79">
        <v>1</v>
      </c>
      <c r="D6" s="68" t="s">
        <v>11</v>
      </c>
      <c r="E6" s="68">
        <v>1016</v>
      </c>
      <c r="F6" s="68">
        <v>64</v>
      </c>
      <c r="G6" s="68">
        <f t="shared" si="2"/>
        <v>1080</v>
      </c>
      <c r="H6" s="79">
        <f t="shared" si="3"/>
        <v>1188</v>
      </c>
      <c r="I6" s="78">
        <f>I5</f>
        <v>27000</v>
      </c>
      <c r="J6" s="80">
        <v>0</v>
      </c>
      <c r="K6" s="81">
        <f t="shared" si="4"/>
        <v>0</v>
      </c>
      <c r="L6" s="81">
        <f t="shared" si="5"/>
        <v>0</v>
      </c>
      <c r="M6" s="82">
        <f t="shared" si="6"/>
        <v>0</v>
      </c>
      <c r="N6" s="83">
        <f t="shared" si="7"/>
        <v>3564000</v>
      </c>
      <c r="O6" s="78" t="s">
        <v>36</v>
      </c>
      <c r="P6" s="48"/>
      <c r="Q6" s="49"/>
      <c r="R6" s="1"/>
      <c r="S6" s="7"/>
      <c r="T6" s="7"/>
    </row>
    <row r="7" spans="1:20" s="39" customFormat="1" x14ac:dyDescent="0.25">
      <c r="A7" s="78">
        <v>5</v>
      </c>
      <c r="B7" s="69">
        <v>201</v>
      </c>
      <c r="C7" s="79">
        <v>2</v>
      </c>
      <c r="D7" s="68" t="s">
        <v>13</v>
      </c>
      <c r="E7" s="68">
        <v>825</v>
      </c>
      <c r="F7" s="68">
        <v>0</v>
      </c>
      <c r="G7" s="68">
        <f t="shared" si="2"/>
        <v>825</v>
      </c>
      <c r="H7" s="79">
        <f t="shared" si="3"/>
        <v>907.50000000000011</v>
      </c>
      <c r="I7" s="78">
        <f>I6+80</f>
        <v>27080</v>
      </c>
      <c r="J7" s="80">
        <v>0</v>
      </c>
      <c r="K7" s="81">
        <f t="shared" si="4"/>
        <v>0</v>
      </c>
      <c r="L7" s="81">
        <f t="shared" si="5"/>
        <v>0</v>
      </c>
      <c r="M7" s="82">
        <f t="shared" si="6"/>
        <v>0</v>
      </c>
      <c r="N7" s="83">
        <f t="shared" si="7"/>
        <v>2722500.0000000005</v>
      </c>
      <c r="O7" s="78" t="s">
        <v>36</v>
      </c>
      <c r="P7" s="48"/>
      <c r="Q7" s="49"/>
      <c r="R7" s="1"/>
      <c r="S7" s="7"/>
      <c r="T7" s="7"/>
    </row>
    <row r="8" spans="1:20" s="39" customFormat="1" x14ac:dyDescent="0.25">
      <c r="A8" s="78">
        <v>6</v>
      </c>
      <c r="B8" s="69">
        <v>202</v>
      </c>
      <c r="C8" s="79">
        <v>2</v>
      </c>
      <c r="D8" s="69" t="s">
        <v>13</v>
      </c>
      <c r="E8" s="68">
        <v>710</v>
      </c>
      <c r="F8" s="68">
        <v>0</v>
      </c>
      <c r="G8" s="68">
        <f t="shared" si="2"/>
        <v>710</v>
      </c>
      <c r="H8" s="79">
        <f t="shared" si="3"/>
        <v>781.00000000000011</v>
      </c>
      <c r="I8" s="78">
        <f>I7</f>
        <v>27080</v>
      </c>
      <c r="J8" s="80">
        <v>0</v>
      </c>
      <c r="K8" s="81">
        <f t="shared" si="4"/>
        <v>0</v>
      </c>
      <c r="L8" s="81">
        <f t="shared" si="5"/>
        <v>0</v>
      </c>
      <c r="M8" s="82">
        <f t="shared" si="6"/>
        <v>0</v>
      </c>
      <c r="N8" s="83">
        <f t="shared" si="7"/>
        <v>2343000.0000000005</v>
      </c>
      <c r="O8" s="78" t="s">
        <v>36</v>
      </c>
      <c r="P8" s="48"/>
      <c r="Q8" s="49"/>
      <c r="R8" s="1"/>
      <c r="S8" s="7"/>
      <c r="T8" s="7"/>
    </row>
    <row r="9" spans="1:20" s="39" customFormat="1" x14ac:dyDescent="0.25">
      <c r="A9" s="78">
        <v>7</v>
      </c>
      <c r="B9" s="69">
        <v>203</v>
      </c>
      <c r="C9" s="79">
        <v>2</v>
      </c>
      <c r="D9" s="69" t="s">
        <v>13</v>
      </c>
      <c r="E9" s="68">
        <v>683</v>
      </c>
      <c r="F9" s="68">
        <v>37</v>
      </c>
      <c r="G9" s="68">
        <f t="shared" si="2"/>
        <v>720</v>
      </c>
      <c r="H9" s="79">
        <f t="shared" si="3"/>
        <v>792.00000000000011</v>
      </c>
      <c r="I9" s="78">
        <f>I8</f>
        <v>27080</v>
      </c>
      <c r="J9" s="80">
        <f t="shared" si="8"/>
        <v>19497600</v>
      </c>
      <c r="K9" s="81">
        <f t="shared" si="4"/>
        <v>22422240</v>
      </c>
      <c r="L9" s="81">
        <f t="shared" si="5"/>
        <v>15598080</v>
      </c>
      <c r="M9" s="82">
        <f t="shared" si="6"/>
        <v>56000</v>
      </c>
      <c r="N9" s="83">
        <f t="shared" si="7"/>
        <v>2376000.0000000005</v>
      </c>
      <c r="O9" s="78" t="s">
        <v>35</v>
      </c>
      <c r="P9" s="48"/>
      <c r="Q9" s="49"/>
      <c r="R9" s="1"/>
      <c r="S9" s="7"/>
      <c r="T9" s="7"/>
    </row>
    <row r="10" spans="1:20" s="39" customFormat="1" x14ac:dyDescent="0.25">
      <c r="A10" s="78">
        <v>8</v>
      </c>
      <c r="B10" s="69">
        <v>204</v>
      </c>
      <c r="C10" s="79">
        <v>2</v>
      </c>
      <c r="D10" s="69" t="s">
        <v>13</v>
      </c>
      <c r="E10" s="68">
        <v>683</v>
      </c>
      <c r="F10" s="68">
        <v>37</v>
      </c>
      <c r="G10" s="68">
        <f t="shared" si="2"/>
        <v>720</v>
      </c>
      <c r="H10" s="79">
        <f t="shared" si="3"/>
        <v>792.00000000000011</v>
      </c>
      <c r="I10" s="78">
        <f>I9</f>
        <v>27080</v>
      </c>
      <c r="J10" s="80">
        <f t="shared" si="8"/>
        <v>19497600</v>
      </c>
      <c r="K10" s="81">
        <f t="shared" si="4"/>
        <v>22422240</v>
      </c>
      <c r="L10" s="81">
        <f t="shared" si="5"/>
        <v>15598080</v>
      </c>
      <c r="M10" s="82">
        <f t="shared" si="6"/>
        <v>56000</v>
      </c>
      <c r="N10" s="83">
        <f t="shared" si="7"/>
        <v>2376000.0000000005</v>
      </c>
      <c r="O10" s="78" t="s">
        <v>35</v>
      </c>
      <c r="P10" s="48"/>
      <c r="Q10" s="49"/>
      <c r="R10" s="1"/>
      <c r="S10" s="7"/>
      <c r="T10" s="7"/>
    </row>
    <row r="11" spans="1:20" s="39" customFormat="1" x14ac:dyDescent="0.25">
      <c r="A11" s="78">
        <v>9</v>
      </c>
      <c r="B11" s="69">
        <v>205</v>
      </c>
      <c r="C11" s="79">
        <v>2</v>
      </c>
      <c r="D11" s="69" t="s">
        <v>13</v>
      </c>
      <c r="E11" s="68">
        <v>710</v>
      </c>
      <c r="F11" s="68">
        <v>0</v>
      </c>
      <c r="G11" s="68">
        <f t="shared" si="2"/>
        <v>710</v>
      </c>
      <c r="H11" s="79">
        <f t="shared" si="3"/>
        <v>781.00000000000011</v>
      </c>
      <c r="I11" s="78">
        <f>I10</f>
        <v>27080</v>
      </c>
      <c r="J11" s="80">
        <v>0</v>
      </c>
      <c r="K11" s="81">
        <f t="shared" si="4"/>
        <v>0</v>
      </c>
      <c r="L11" s="81">
        <f t="shared" si="5"/>
        <v>0</v>
      </c>
      <c r="M11" s="82">
        <f t="shared" si="6"/>
        <v>0</v>
      </c>
      <c r="N11" s="83">
        <f t="shared" si="7"/>
        <v>2343000.0000000005</v>
      </c>
      <c r="O11" s="78" t="s">
        <v>36</v>
      </c>
      <c r="P11" s="48"/>
      <c r="Q11" s="49"/>
      <c r="R11" s="1"/>
      <c r="S11" s="7"/>
      <c r="T11" s="7"/>
    </row>
    <row r="12" spans="1:20" s="39" customFormat="1" x14ac:dyDescent="0.25">
      <c r="A12" s="78">
        <v>10</v>
      </c>
      <c r="B12" s="69">
        <v>206</v>
      </c>
      <c r="C12" s="79">
        <v>2</v>
      </c>
      <c r="D12" s="69" t="s">
        <v>13</v>
      </c>
      <c r="E12" s="68">
        <v>710</v>
      </c>
      <c r="F12" s="68">
        <v>0</v>
      </c>
      <c r="G12" s="68">
        <f t="shared" si="2"/>
        <v>710</v>
      </c>
      <c r="H12" s="79">
        <f t="shared" si="3"/>
        <v>781.00000000000011</v>
      </c>
      <c r="I12" s="78">
        <f>I11</f>
        <v>27080</v>
      </c>
      <c r="J12" s="80">
        <v>0</v>
      </c>
      <c r="K12" s="81">
        <f t="shared" si="4"/>
        <v>0</v>
      </c>
      <c r="L12" s="81">
        <f t="shared" si="5"/>
        <v>0</v>
      </c>
      <c r="M12" s="82">
        <f t="shared" si="6"/>
        <v>0</v>
      </c>
      <c r="N12" s="83">
        <f t="shared" si="7"/>
        <v>2343000.0000000005</v>
      </c>
      <c r="O12" s="78" t="s">
        <v>36</v>
      </c>
      <c r="P12" s="48"/>
      <c r="Q12" s="49"/>
      <c r="R12" s="1"/>
      <c r="S12" s="7"/>
      <c r="T12" s="7"/>
    </row>
    <row r="13" spans="1:20" s="39" customFormat="1" x14ac:dyDescent="0.25">
      <c r="A13" s="78">
        <v>11</v>
      </c>
      <c r="B13" s="69">
        <v>207</v>
      </c>
      <c r="C13" s="79">
        <v>2</v>
      </c>
      <c r="D13" s="68" t="s">
        <v>11</v>
      </c>
      <c r="E13" s="68">
        <v>1016</v>
      </c>
      <c r="F13" s="68">
        <v>64</v>
      </c>
      <c r="G13" s="68">
        <f t="shared" si="2"/>
        <v>1080</v>
      </c>
      <c r="H13" s="79">
        <f t="shared" si="3"/>
        <v>1188</v>
      </c>
      <c r="I13" s="78">
        <f>I12</f>
        <v>27080</v>
      </c>
      <c r="J13" s="80">
        <v>0</v>
      </c>
      <c r="K13" s="81">
        <f t="shared" si="4"/>
        <v>0</v>
      </c>
      <c r="L13" s="81">
        <f t="shared" si="5"/>
        <v>0</v>
      </c>
      <c r="M13" s="82">
        <f t="shared" si="6"/>
        <v>0</v>
      </c>
      <c r="N13" s="83">
        <f t="shared" si="7"/>
        <v>3564000</v>
      </c>
      <c r="O13" s="78" t="s">
        <v>36</v>
      </c>
      <c r="P13" s="48"/>
      <c r="Q13" s="49"/>
      <c r="R13" s="1"/>
      <c r="S13" s="7"/>
      <c r="T13" s="7"/>
    </row>
    <row r="14" spans="1:20" s="39" customFormat="1" x14ac:dyDescent="0.25">
      <c r="A14" s="78">
        <v>12</v>
      </c>
      <c r="B14" s="69">
        <v>208</v>
      </c>
      <c r="C14" s="79">
        <v>2</v>
      </c>
      <c r="D14" s="68" t="s">
        <v>11</v>
      </c>
      <c r="E14" s="68">
        <v>1016</v>
      </c>
      <c r="F14" s="68">
        <v>64</v>
      </c>
      <c r="G14" s="68">
        <f t="shared" si="2"/>
        <v>1080</v>
      </c>
      <c r="H14" s="79">
        <f t="shared" si="3"/>
        <v>1188</v>
      </c>
      <c r="I14" s="78">
        <f>I13</f>
        <v>27080</v>
      </c>
      <c r="J14" s="80">
        <v>0</v>
      </c>
      <c r="K14" s="81">
        <f t="shared" si="4"/>
        <v>0</v>
      </c>
      <c r="L14" s="81">
        <f t="shared" si="5"/>
        <v>0</v>
      </c>
      <c r="M14" s="82">
        <f t="shared" si="6"/>
        <v>0</v>
      </c>
      <c r="N14" s="83">
        <f t="shared" si="7"/>
        <v>3564000</v>
      </c>
      <c r="O14" s="78" t="s">
        <v>36</v>
      </c>
      <c r="P14" s="48"/>
      <c r="Q14" s="49"/>
      <c r="R14" s="1"/>
      <c r="S14" s="7"/>
      <c r="T14" s="7"/>
    </row>
    <row r="15" spans="1:20" x14ac:dyDescent="0.25">
      <c r="A15" s="78">
        <v>13</v>
      </c>
      <c r="B15" s="69">
        <v>301</v>
      </c>
      <c r="C15" s="79">
        <v>3</v>
      </c>
      <c r="D15" s="68" t="s">
        <v>13</v>
      </c>
      <c r="E15" s="68">
        <v>825</v>
      </c>
      <c r="F15" s="68">
        <v>0</v>
      </c>
      <c r="G15" s="68">
        <f t="shared" si="2"/>
        <v>825</v>
      </c>
      <c r="H15" s="79">
        <f t="shared" si="3"/>
        <v>907.50000000000011</v>
      </c>
      <c r="I15" s="78">
        <f>I14+80</f>
        <v>27160</v>
      </c>
      <c r="J15" s="80">
        <v>0</v>
      </c>
      <c r="K15" s="81">
        <f t="shared" si="4"/>
        <v>0</v>
      </c>
      <c r="L15" s="81">
        <f t="shared" si="5"/>
        <v>0</v>
      </c>
      <c r="M15" s="82">
        <f t="shared" si="6"/>
        <v>0</v>
      </c>
      <c r="N15" s="83">
        <f t="shared" si="7"/>
        <v>2722500.0000000005</v>
      </c>
      <c r="O15" s="78" t="s">
        <v>36</v>
      </c>
      <c r="P15" s="50"/>
      <c r="Q15" s="49"/>
      <c r="S15" s="3"/>
      <c r="T15" s="3"/>
    </row>
    <row r="16" spans="1:20" x14ac:dyDescent="0.25">
      <c r="A16" s="78">
        <v>14</v>
      </c>
      <c r="B16" s="69">
        <v>302</v>
      </c>
      <c r="C16" s="79">
        <v>3</v>
      </c>
      <c r="D16" s="69" t="s">
        <v>13</v>
      </c>
      <c r="E16" s="68">
        <v>710</v>
      </c>
      <c r="F16" s="68">
        <v>0</v>
      </c>
      <c r="G16" s="68">
        <f t="shared" si="2"/>
        <v>710</v>
      </c>
      <c r="H16" s="79">
        <f t="shared" si="3"/>
        <v>781.00000000000011</v>
      </c>
      <c r="I16" s="78">
        <f>I15</f>
        <v>27160</v>
      </c>
      <c r="J16" s="80">
        <v>0</v>
      </c>
      <c r="K16" s="81">
        <f t="shared" si="4"/>
        <v>0</v>
      </c>
      <c r="L16" s="81">
        <f t="shared" si="5"/>
        <v>0</v>
      </c>
      <c r="M16" s="82">
        <f t="shared" si="6"/>
        <v>0</v>
      </c>
      <c r="N16" s="83">
        <f t="shared" si="7"/>
        <v>2343000.0000000005</v>
      </c>
      <c r="O16" s="78" t="s">
        <v>36</v>
      </c>
      <c r="P16" s="50"/>
      <c r="Q16" s="49"/>
      <c r="S16" s="3"/>
      <c r="T16" s="3"/>
    </row>
    <row r="17" spans="1:20" x14ac:dyDescent="0.25">
      <c r="A17" s="78">
        <v>15</v>
      </c>
      <c r="B17" s="69">
        <v>303</v>
      </c>
      <c r="C17" s="79">
        <v>3</v>
      </c>
      <c r="D17" s="69" t="s">
        <v>13</v>
      </c>
      <c r="E17" s="68">
        <v>683</v>
      </c>
      <c r="F17" s="68">
        <v>37</v>
      </c>
      <c r="G17" s="68">
        <f t="shared" si="2"/>
        <v>720</v>
      </c>
      <c r="H17" s="79">
        <f t="shared" si="3"/>
        <v>792.00000000000011</v>
      </c>
      <c r="I17" s="78">
        <f>I16</f>
        <v>27160</v>
      </c>
      <c r="J17" s="80">
        <f t="shared" si="8"/>
        <v>19555200</v>
      </c>
      <c r="K17" s="81">
        <f t="shared" si="4"/>
        <v>22488480</v>
      </c>
      <c r="L17" s="81">
        <f t="shared" si="5"/>
        <v>15644160</v>
      </c>
      <c r="M17" s="82">
        <f t="shared" si="6"/>
        <v>56000</v>
      </c>
      <c r="N17" s="83">
        <f t="shared" si="7"/>
        <v>2376000.0000000005</v>
      </c>
      <c r="O17" s="78" t="s">
        <v>35</v>
      </c>
      <c r="P17" s="50"/>
      <c r="Q17" s="49"/>
      <c r="S17" s="3"/>
      <c r="T17" s="3"/>
    </row>
    <row r="18" spans="1:20" x14ac:dyDescent="0.25">
      <c r="A18" s="78">
        <v>16</v>
      </c>
      <c r="B18" s="69">
        <v>304</v>
      </c>
      <c r="C18" s="79">
        <v>3</v>
      </c>
      <c r="D18" s="69" t="s">
        <v>13</v>
      </c>
      <c r="E18" s="68">
        <v>683</v>
      </c>
      <c r="F18" s="68">
        <v>37</v>
      </c>
      <c r="G18" s="68">
        <f t="shared" si="2"/>
        <v>720</v>
      </c>
      <c r="H18" s="79">
        <f t="shared" si="3"/>
        <v>792.00000000000011</v>
      </c>
      <c r="I18" s="78">
        <f>I17</f>
        <v>27160</v>
      </c>
      <c r="J18" s="80">
        <f t="shared" si="8"/>
        <v>19555200</v>
      </c>
      <c r="K18" s="81">
        <f t="shared" si="4"/>
        <v>22488480</v>
      </c>
      <c r="L18" s="81">
        <f t="shared" si="5"/>
        <v>15644160</v>
      </c>
      <c r="M18" s="82">
        <f t="shared" si="6"/>
        <v>56000</v>
      </c>
      <c r="N18" s="83">
        <f t="shared" si="7"/>
        <v>2376000.0000000005</v>
      </c>
      <c r="O18" s="78" t="s">
        <v>35</v>
      </c>
      <c r="P18" s="50"/>
      <c r="Q18" s="49"/>
      <c r="S18" s="3"/>
      <c r="T18" s="3"/>
    </row>
    <row r="19" spans="1:20" x14ac:dyDescent="0.25">
      <c r="A19" s="78">
        <v>17</v>
      </c>
      <c r="B19" s="69">
        <v>305</v>
      </c>
      <c r="C19" s="79">
        <v>3</v>
      </c>
      <c r="D19" s="69" t="s">
        <v>13</v>
      </c>
      <c r="E19" s="68">
        <v>710</v>
      </c>
      <c r="F19" s="68">
        <v>0</v>
      </c>
      <c r="G19" s="68">
        <f t="shared" si="2"/>
        <v>710</v>
      </c>
      <c r="H19" s="79">
        <f t="shared" si="3"/>
        <v>781.00000000000011</v>
      </c>
      <c r="I19" s="78">
        <f>I18</f>
        <v>27160</v>
      </c>
      <c r="J19" s="80">
        <v>0</v>
      </c>
      <c r="K19" s="81">
        <f t="shared" si="4"/>
        <v>0</v>
      </c>
      <c r="L19" s="81">
        <f t="shared" si="5"/>
        <v>0</v>
      </c>
      <c r="M19" s="82">
        <f t="shared" si="6"/>
        <v>0</v>
      </c>
      <c r="N19" s="83">
        <f t="shared" si="7"/>
        <v>2343000.0000000005</v>
      </c>
      <c r="O19" s="78" t="s">
        <v>36</v>
      </c>
      <c r="P19" s="50"/>
      <c r="Q19" s="49"/>
      <c r="S19" s="3"/>
      <c r="T19" s="3"/>
    </row>
    <row r="20" spans="1:20" x14ac:dyDescent="0.25">
      <c r="A20" s="78">
        <v>18</v>
      </c>
      <c r="B20" s="69">
        <v>306</v>
      </c>
      <c r="C20" s="79">
        <v>3</v>
      </c>
      <c r="D20" s="69" t="s">
        <v>13</v>
      </c>
      <c r="E20" s="68">
        <v>710</v>
      </c>
      <c r="F20" s="68">
        <v>0</v>
      </c>
      <c r="G20" s="68">
        <f t="shared" si="2"/>
        <v>710</v>
      </c>
      <c r="H20" s="79">
        <f t="shared" si="3"/>
        <v>781.00000000000011</v>
      </c>
      <c r="I20" s="78">
        <f>I19</f>
        <v>27160</v>
      </c>
      <c r="J20" s="80">
        <v>0</v>
      </c>
      <c r="K20" s="81">
        <f t="shared" si="4"/>
        <v>0</v>
      </c>
      <c r="L20" s="81">
        <f t="shared" si="5"/>
        <v>0</v>
      </c>
      <c r="M20" s="82">
        <f t="shared" si="6"/>
        <v>0</v>
      </c>
      <c r="N20" s="83">
        <f t="shared" si="7"/>
        <v>2343000.0000000005</v>
      </c>
      <c r="O20" s="78" t="s">
        <v>36</v>
      </c>
      <c r="P20" s="50"/>
      <c r="Q20" s="49"/>
      <c r="S20" s="3"/>
      <c r="T20" s="3"/>
    </row>
    <row r="21" spans="1:20" x14ac:dyDescent="0.25">
      <c r="A21" s="78">
        <v>19</v>
      </c>
      <c r="B21" s="69">
        <v>307</v>
      </c>
      <c r="C21" s="79">
        <v>3</v>
      </c>
      <c r="D21" s="68" t="s">
        <v>11</v>
      </c>
      <c r="E21" s="68">
        <v>1016</v>
      </c>
      <c r="F21" s="68">
        <v>64</v>
      </c>
      <c r="G21" s="68">
        <f t="shared" si="2"/>
        <v>1080</v>
      </c>
      <c r="H21" s="79">
        <f t="shared" si="3"/>
        <v>1188</v>
      </c>
      <c r="I21" s="78">
        <f>I20</f>
        <v>27160</v>
      </c>
      <c r="J21" s="80">
        <v>0</v>
      </c>
      <c r="K21" s="81">
        <f t="shared" si="4"/>
        <v>0</v>
      </c>
      <c r="L21" s="81">
        <f t="shared" si="5"/>
        <v>0</v>
      </c>
      <c r="M21" s="82">
        <f t="shared" si="6"/>
        <v>0</v>
      </c>
      <c r="N21" s="83">
        <f t="shared" si="7"/>
        <v>3564000</v>
      </c>
      <c r="O21" s="78" t="s">
        <v>36</v>
      </c>
      <c r="P21" s="50"/>
      <c r="Q21" s="49"/>
      <c r="S21" s="3"/>
      <c r="T21" s="3"/>
    </row>
    <row r="22" spans="1:20" x14ac:dyDescent="0.25">
      <c r="A22" s="78">
        <v>20</v>
      </c>
      <c r="B22" s="69">
        <v>308</v>
      </c>
      <c r="C22" s="79">
        <v>3</v>
      </c>
      <c r="D22" s="68" t="s">
        <v>11</v>
      </c>
      <c r="E22" s="68">
        <v>1016</v>
      </c>
      <c r="F22" s="68">
        <v>64</v>
      </c>
      <c r="G22" s="68">
        <f t="shared" si="2"/>
        <v>1080</v>
      </c>
      <c r="H22" s="79">
        <f t="shared" si="3"/>
        <v>1188</v>
      </c>
      <c r="I22" s="78">
        <f>I21</f>
        <v>27160</v>
      </c>
      <c r="J22" s="80">
        <v>0</v>
      </c>
      <c r="K22" s="81">
        <f t="shared" si="4"/>
        <v>0</v>
      </c>
      <c r="L22" s="81">
        <f t="shared" si="5"/>
        <v>0</v>
      </c>
      <c r="M22" s="82">
        <f t="shared" si="6"/>
        <v>0</v>
      </c>
      <c r="N22" s="83">
        <f t="shared" si="7"/>
        <v>3564000</v>
      </c>
      <c r="O22" s="78" t="s">
        <v>36</v>
      </c>
      <c r="P22" s="50"/>
      <c r="Q22" s="49"/>
      <c r="S22" s="3"/>
      <c r="T22" s="3"/>
    </row>
    <row r="23" spans="1:20" x14ac:dyDescent="0.25">
      <c r="A23" s="78">
        <v>21</v>
      </c>
      <c r="B23" s="69">
        <v>401</v>
      </c>
      <c r="C23" s="79">
        <v>4</v>
      </c>
      <c r="D23" s="68" t="s">
        <v>13</v>
      </c>
      <c r="E23" s="68">
        <v>825</v>
      </c>
      <c r="F23" s="68">
        <v>0</v>
      </c>
      <c r="G23" s="68">
        <f t="shared" si="2"/>
        <v>825</v>
      </c>
      <c r="H23" s="79">
        <f t="shared" si="3"/>
        <v>907.50000000000011</v>
      </c>
      <c r="I23" s="78">
        <f>I17+80</f>
        <v>27240</v>
      </c>
      <c r="J23" s="80">
        <v>0</v>
      </c>
      <c r="K23" s="81">
        <f t="shared" si="4"/>
        <v>0</v>
      </c>
      <c r="L23" s="81">
        <f t="shared" si="5"/>
        <v>0</v>
      </c>
      <c r="M23" s="82">
        <f t="shared" si="6"/>
        <v>0</v>
      </c>
      <c r="N23" s="83">
        <f t="shared" si="7"/>
        <v>2722500.0000000005</v>
      </c>
      <c r="O23" s="78" t="s">
        <v>36</v>
      </c>
      <c r="P23" s="50"/>
      <c r="Q23" s="49"/>
      <c r="S23" s="3"/>
      <c r="T23" s="3"/>
    </row>
    <row r="24" spans="1:20" x14ac:dyDescent="0.25">
      <c r="A24" s="78">
        <v>22</v>
      </c>
      <c r="B24" s="69">
        <v>402</v>
      </c>
      <c r="C24" s="79">
        <v>4</v>
      </c>
      <c r="D24" s="69" t="s">
        <v>13</v>
      </c>
      <c r="E24" s="68">
        <v>710</v>
      </c>
      <c r="F24" s="68">
        <v>0</v>
      </c>
      <c r="G24" s="68">
        <f t="shared" si="2"/>
        <v>710</v>
      </c>
      <c r="H24" s="79">
        <f t="shared" si="3"/>
        <v>781.00000000000011</v>
      </c>
      <c r="I24" s="78">
        <f>I23</f>
        <v>27240</v>
      </c>
      <c r="J24" s="80">
        <v>0</v>
      </c>
      <c r="K24" s="81">
        <f t="shared" si="4"/>
        <v>0</v>
      </c>
      <c r="L24" s="81">
        <f t="shared" si="5"/>
        <v>0</v>
      </c>
      <c r="M24" s="82">
        <f t="shared" si="6"/>
        <v>0</v>
      </c>
      <c r="N24" s="83">
        <f t="shared" si="7"/>
        <v>2343000.0000000005</v>
      </c>
      <c r="O24" s="78" t="s">
        <v>36</v>
      </c>
      <c r="P24" s="50"/>
      <c r="Q24" s="49"/>
      <c r="S24" s="3"/>
      <c r="T24" s="3"/>
    </row>
    <row r="25" spans="1:20" x14ac:dyDescent="0.25">
      <c r="A25" s="78">
        <v>23</v>
      </c>
      <c r="B25" s="69">
        <v>403</v>
      </c>
      <c r="C25" s="79">
        <v>4</v>
      </c>
      <c r="D25" s="69" t="s">
        <v>13</v>
      </c>
      <c r="E25" s="68">
        <v>683</v>
      </c>
      <c r="F25" s="68">
        <v>37</v>
      </c>
      <c r="G25" s="68">
        <f t="shared" si="2"/>
        <v>720</v>
      </c>
      <c r="H25" s="79">
        <f t="shared" si="3"/>
        <v>792.00000000000011</v>
      </c>
      <c r="I25" s="78">
        <f>I24</f>
        <v>27240</v>
      </c>
      <c r="J25" s="80">
        <f t="shared" si="8"/>
        <v>19612800</v>
      </c>
      <c r="K25" s="81">
        <f t="shared" si="4"/>
        <v>22554720</v>
      </c>
      <c r="L25" s="81">
        <f t="shared" si="5"/>
        <v>15690240</v>
      </c>
      <c r="M25" s="82">
        <f t="shared" si="6"/>
        <v>56500</v>
      </c>
      <c r="N25" s="83">
        <f t="shared" si="7"/>
        <v>2376000.0000000005</v>
      </c>
      <c r="O25" s="78" t="s">
        <v>35</v>
      </c>
      <c r="P25" s="50"/>
      <c r="Q25" s="49"/>
      <c r="S25" s="3"/>
      <c r="T25" s="3"/>
    </row>
    <row r="26" spans="1:20" x14ac:dyDescent="0.25">
      <c r="A26" s="78">
        <v>24</v>
      </c>
      <c r="B26" s="69">
        <v>404</v>
      </c>
      <c r="C26" s="79">
        <v>4</v>
      </c>
      <c r="D26" s="69" t="s">
        <v>13</v>
      </c>
      <c r="E26" s="68">
        <v>683</v>
      </c>
      <c r="F26" s="68">
        <v>37</v>
      </c>
      <c r="G26" s="68">
        <f t="shared" si="2"/>
        <v>720</v>
      </c>
      <c r="H26" s="79">
        <f t="shared" si="3"/>
        <v>792.00000000000011</v>
      </c>
      <c r="I26" s="78">
        <f>I25</f>
        <v>27240</v>
      </c>
      <c r="J26" s="80">
        <f t="shared" si="8"/>
        <v>19612800</v>
      </c>
      <c r="K26" s="81">
        <f t="shared" si="4"/>
        <v>22554720</v>
      </c>
      <c r="L26" s="81">
        <f t="shared" si="5"/>
        <v>15690240</v>
      </c>
      <c r="M26" s="82">
        <f t="shared" si="6"/>
        <v>56500</v>
      </c>
      <c r="N26" s="83">
        <f t="shared" si="7"/>
        <v>2376000.0000000005</v>
      </c>
      <c r="O26" s="78" t="s">
        <v>35</v>
      </c>
      <c r="P26" s="50"/>
      <c r="Q26" s="49"/>
      <c r="S26" s="3"/>
      <c r="T26" s="3"/>
    </row>
    <row r="27" spans="1:20" x14ac:dyDescent="0.25">
      <c r="A27" s="78">
        <v>25</v>
      </c>
      <c r="B27" s="69">
        <v>405</v>
      </c>
      <c r="C27" s="79">
        <v>4</v>
      </c>
      <c r="D27" s="69" t="s">
        <v>13</v>
      </c>
      <c r="E27" s="68">
        <v>710</v>
      </c>
      <c r="F27" s="68">
        <v>0</v>
      </c>
      <c r="G27" s="68">
        <f t="shared" si="2"/>
        <v>710</v>
      </c>
      <c r="H27" s="79">
        <f t="shared" si="3"/>
        <v>781.00000000000011</v>
      </c>
      <c r="I27" s="78">
        <f>I26</f>
        <v>27240</v>
      </c>
      <c r="J27" s="80">
        <v>0</v>
      </c>
      <c r="K27" s="81">
        <f t="shared" si="4"/>
        <v>0</v>
      </c>
      <c r="L27" s="81">
        <f t="shared" si="5"/>
        <v>0</v>
      </c>
      <c r="M27" s="82">
        <f t="shared" si="6"/>
        <v>0</v>
      </c>
      <c r="N27" s="83">
        <f t="shared" si="7"/>
        <v>2343000.0000000005</v>
      </c>
      <c r="O27" s="78" t="s">
        <v>36</v>
      </c>
      <c r="P27" s="50"/>
      <c r="Q27" s="49"/>
      <c r="S27" s="3"/>
      <c r="T27" s="3"/>
    </row>
    <row r="28" spans="1:20" x14ac:dyDescent="0.25">
      <c r="A28" s="78">
        <v>26</v>
      </c>
      <c r="B28" s="69">
        <v>406</v>
      </c>
      <c r="C28" s="79">
        <v>4</v>
      </c>
      <c r="D28" s="69" t="s">
        <v>13</v>
      </c>
      <c r="E28" s="68">
        <v>710</v>
      </c>
      <c r="F28" s="68">
        <v>0</v>
      </c>
      <c r="G28" s="68">
        <f t="shared" si="2"/>
        <v>710</v>
      </c>
      <c r="H28" s="79">
        <f t="shared" si="3"/>
        <v>781.00000000000011</v>
      </c>
      <c r="I28" s="78">
        <f>I27</f>
        <v>27240</v>
      </c>
      <c r="J28" s="80">
        <v>0</v>
      </c>
      <c r="K28" s="81">
        <f t="shared" si="4"/>
        <v>0</v>
      </c>
      <c r="L28" s="81">
        <f t="shared" si="5"/>
        <v>0</v>
      </c>
      <c r="M28" s="82">
        <f t="shared" si="6"/>
        <v>0</v>
      </c>
      <c r="N28" s="83">
        <f t="shared" si="7"/>
        <v>2343000.0000000005</v>
      </c>
      <c r="O28" s="78" t="s">
        <v>36</v>
      </c>
      <c r="P28" s="50"/>
      <c r="Q28" s="49"/>
      <c r="S28" s="3"/>
      <c r="T28" s="3"/>
    </row>
    <row r="29" spans="1:20" x14ac:dyDescent="0.25">
      <c r="A29" s="78">
        <v>27</v>
      </c>
      <c r="B29" s="69">
        <v>407</v>
      </c>
      <c r="C29" s="79">
        <v>4</v>
      </c>
      <c r="D29" s="68" t="s">
        <v>11</v>
      </c>
      <c r="E29" s="68">
        <v>1016</v>
      </c>
      <c r="F29" s="68">
        <v>64</v>
      </c>
      <c r="G29" s="68">
        <f t="shared" si="2"/>
        <v>1080</v>
      </c>
      <c r="H29" s="79">
        <f t="shared" si="3"/>
        <v>1188</v>
      </c>
      <c r="I29" s="78">
        <f>I28</f>
        <v>27240</v>
      </c>
      <c r="J29" s="80">
        <v>0</v>
      </c>
      <c r="K29" s="81">
        <f t="shared" si="4"/>
        <v>0</v>
      </c>
      <c r="L29" s="81">
        <f t="shared" si="5"/>
        <v>0</v>
      </c>
      <c r="M29" s="82">
        <f t="shared" si="6"/>
        <v>0</v>
      </c>
      <c r="N29" s="83">
        <f t="shared" si="7"/>
        <v>3564000</v>
      </c>
      <c r="O29" s="78" t="s">
        <v>36</v>
      </c>
      <c r="P29" s="50"/>
      <c r="Q29" s="49"/>
      <c r="S29" s="3"/>
      <c r="T29" s="3"/>
    </row>
    <row r="30" spans="1:20" x14ac:dyDescent="0.25">
      <c r="A30" s="78">
        <v>28</v>
      </c>
      <c r="B30" s="69">
        <v>408</v>
      </c>
      <c r="C30" s="79">
        <v>4</v>
      </c>
      <c r="D30" s="68" t="s">
        <v>11</v>
      </c>
      <c r="E30" s="68">
        <v>1016</v>
      </c>
      <c r="F30" s="68">
        <v>64</v>
      </c>
      <c r="G30" s="68">
        <f t="shared" si="2"/>
        <v>1080</v>
      </c>
      <c r="H30" s="79">
        <f t="shared" si="3"/>
        <v>1188</v>
      </c>
      <c r="I30" s="78">
        <f>I29</f>
        <v>27240</v>
      </c>
      <c r="J30" s="80">
        <v>0</v>
      </c>
      <c r="K30" s="81">
        <f t="shared" si="4"/>
        <v>0</v>
      </c>
      <c r="L30" s="81">
        <f t="shared" si="5"/>
        <v>0</v>
      </c>
      <c r="M30" s="82">
        <f t="shared" si="6"/>
        <v>0</v>
      </c>
      <c r="N30" s="83">
        <f t="shared" si="7"/>
        <v>3564000</v>
      </c>
      <c r="O30" s="78" t="s">
        <v>36</v>
      </c>
      <c r="P30" s="50"/>
      <c r="Q30" s="49"/>
      <c r="S30" s="3"/>
      <c r="T30" s="3"/>
    </row>
    <row r="31" spans="1:20" x14ac:dyDescent="0.25">
      <c r="A31" s="78">
        <v>29</v>
      </c>
      <c r="B31" s="69">
        <v>501</v>
      </c>
      <c r="C31" s="79">
        <v>5</v>
      </c>
      <c r="D31" s="68" t="s">
        <v>13</v>
      </c>
      <c r="E31" s="68">
        <v>825</v>
      </c>
      <c r="F31" s="68">
        <v>0</v>
      </c>
      <c r="G31" s="68">
        <f t="shared" si="2"/>
        <v>825</v>
      </c>
      <c r="H31" s="79">
        <f t="shared" si="3"/>
        <v>907.50000000000011</v>
      </c>
      <c r="I31" s="78">
        <f>I25+80</f>
        <v>27320</v>
      </c>
      <c r="J31" s="80">
        <v>0</v>
      </c>
      <c r="K31" s="81">
        <f t="shared" si="4"/>
        <v>0</v>
      </c>
      <c r="L31" s="81">
        <f t="shared" si="5"/>
        <v>0</v>
      </c>
      <c r="M31" s="82">
        <f t="shared" si="6"/>
        <v>0</v>
      </c>
      <c r="N31" s="83">
        <f t="shared" si="7"/>
        <v>2722500.0000000005</v>
      </c>
      <c r="O31" s="78" t="s">
        <v>36</v>
      </c>
      <c r="P31" s="50"/>
      <c r="Q31" s="49"/>
      <c r="S31" s="3"/>
      <c r="T31" s="3"/>
    </row>
    <row r="32" spans="1:20" x14ac:dyDescent="0.25">
      <c r="A32" s="78">
        <v>30</v>
      </c>
      <c r="B32" s="69">
        <v>502</v>
      </c>
      <c r="C32" s="79">
        <v>5</v>
      </c>
      <c r="D32" s="69" t="s">
        <v>13</v>
      </c>
      <c r="E32" s="68">
        <v>710</v>
      </c>
      <c r="F32" s="68">
        <v>0</v>
      </c>
      <c r="G32" s="68">
        <f t="shared" si="2"/>
        <v>710</v>
      </c>
      <c r="H32" s="79">
        <f t="shared" si="3"/>
        <v>781.00000000000011</v>
      </c>
      <c r="I32" s="78">
        <f>I31</f>
        <v>27320</v>
      </c>
      <c r="J32" s="80">
        <v>0</v>
      </c>
      <c r="K32" s="81">
        <f t="shared" si="4"/>
        <v>0</v>
      </c>
      <c r="L32" s="81">
        <f t="shared" si="5"/>
        <v>0</v>
      </c>
      <c r="M32" s="82">
        <f t="shared" si="6"/>
        <v>0</v>
      </c>
      <c r="N32" s="83">
        <f t="shared" si="7"/>
        <v>2343000.0000000005</v>
      </c>
      <c r="O32" s="78" t="s">
        <v>36</v>
      </c>
      <c r="P32" s="50"/>
      <c r="Q32" s="49"/>
      <c r="S32" s="3"/>
      <c r="T32" s="3"/>
    </row>
    <row r="33" spans="1:20" x14ac:dyDescent="0.25">
      <c r="A33" s="78">
        <v>31</v>
      </c>
      <c r="B33" s="69">
        <v>503</v>
      </c>
      <c r="C33" s="79">
        <v>5</v>
      </c>
      <c r="D33" s="69" t="s">
        <v>13</v>
      </c>
      <c r="E33" s="68">
        <v>683</v>
      </c>
      <c r="F33" s="68">
        <v>37</v>
      </c>
      <c r="G33" s="68">
        <f t="shared" si="2"/>
        <v>720</v>
      </c>
      <c r="H33" s="79">
        <f t="shared" si="3"/>
        <v>792.00000000000011</v>
      </c>
      <c r="I33" s="78">
        <f>I32</f>
        <v>27320</v>
      </c>
      <c r="J33" s="80">
        <f t="shared" si="8"/>
        <v>19670400</v>
      </c>
      <c r="K33" s="81">
        <f t="shared" si="4"/>
        <v>22620960</v>
      </c>
      <c r="L33" s="81">
        <f t="shared" si="5"/>
        <v>15736320</v>
      </c>
      <c r="M33" s="82">
        <f t="shared" si="6"/>
        <v>56500</v>
      </c>
      <c r="N33" s="83">
        <f t="shared" si="7"/>
        <v>2376000.0000000005</v>
      </c>
      <c r="O33" s="78" t="s">
        <v>35</v>
      </c>
      <c r="P33" s="50"/>
      <c r="Q33" s="49"/>
      <c r="S33" s="3"/>
      <c r="T33" s="3"/>
    </row>
    <row r="34" spans="1:20" x14ac:dyDescent="0.25">
      <c r="A34" s="78">
        <v>32</v>
      </c>
      <c r="B34" s="69">
        <v>504</v>
      </c>
      <c r="C34" s="79">
        <v>5</v>
      </c>
      <c r="D34" s="69" t="s">
        <v>13</v>
      </c>
      <c r="E34" s="68">
        <v>683</v>
      </c>
      <c r="F34" s="68">
        <v>37</v>
      </c>
      <c r="G34" s="68">
        <f t="shared" si="2"/>
        <v>720</v>
      </c>
      <c r="H34" s="79">
        <f t="shared" si="3"/>
        <v>792.00000000000011</v>
      </c>
      <c r="I34" s="78">
        <f>I33</f>
        <v>27320</v>
      </c>
      <c r="J34" s="80">
        <f t="shared" si="8"/>
        <v>19670400</v>
      </c>
      <c r="K34" s="81">
        <f t="shared" si="4"/>
        <v>22620960</v>
      </c>
      <c r="L34" s="81">
        <f t="shared" si="5"/>
        <v>15736320</v>
      </c>
      <c r="M34" s="82">
        <f t="shared" si="6"/>
        <v>56500</v>
      </c>
      <c r="N34" s="83">
        <f t="shared" si="7"/>
        <v>2376000.0000000005</v>
      </c>
      <c r="O34" s="78" t="s">
        <v>35</v>
      </c>
      <c r="P34" s="50"/>
      <c r="Q34" s="49"/>
      <c r="S34" s="3"/>
      <c r="T34" s="3"/>
    </row>
    <row r="35" spans="1:20" x14ac:dyDescent="0.25">
      <c r="A35" s="78">
        <v>33</v>
      </c>
      <c r="B35" s="69">
        <v>505</v>
      </c>
      <c r="C35" s="79">
        <v>5</v>
      </c>
      <c r="D35" s="69" t="s">
        <v>13</v>
      </c>
      <c r="E35" s="68">
        <v>710</v>
      </c>
      <c r="F35" s="68">
        <v>40</v>
      </c>
      <c r="G35" s="68">
        <f t="shared" si="2"/>
        <v>750</v>
      </c>
      <c r="H35" s="79">
        <f t="shared" si="3"/>
        <v>825.00000000000011</v>
      </c>
      <c r="I35" s="78">
        <f>I34</f>
        <v>27320</v>
      </c>
      <c r="J35" s="80">
        <f t="shared" si="8"/>
        <v>20490000</v>
      </c>
      <c r="K35" s="81">
        <f t="shared" si="4"/>
        <v>23563500</v>
      </c>
      <c r="L35" s="81">
        <f t="shared" si="5"/>
        <v>16392000</v>
      </c>
      <c r="M35" s="82">
        <f t="shared" si="6"/>
        <v>59000</v>
      </c>
      <c r="N35" s="83">
        <f t="shared" si="7"/>
        <v>2475000.0000000005</v>
      </c>
      <c r="O35" s="78" t="s">
        <v>35</v>
      </c>
      <c r="P35" s="50"/>
      <c r="Q35" s="49"/>
      <c r="S35" s="3"/>
      <c r="T35" s="3"/>
    </row>
    <row r="36" spans="1:20" x14ac:dyDescent="0.25">
      <c r="A36" s="78">
        <v>34</v>
      </c>
      <c r="B36" s="69">
        <v>506</v>
      </c>
      <c r="C36" s="79">
        <v>5</v>
      </c>
      <c r="D36" s="69" t="s">
        <v>13</v>
      </c>
      <c r="E36" s="68">
        <v>710</v>
      </c>
      <c r="F36" s="68">
        <v>40</v>
      </c>
      <c r="G36" s="68">
        <f t="shared" si="2"/>
        <v>750</v>
      </c>
      <c r="H36" s="79">
        <f t="shared" si="3"/>
        <v>825.00000000000011</v>
      </c>
      <c r="I36" s="78">
        <f>I35</f>
        <v>27320</v>
      </c>
      <c r="J36" s="80">
        <f t="shared" si="8"/>
        <v>20490000</v>
      </c>
      <c r="K36" s="81">
        <f t="shared" si="4"/>
        <v>23563500</v>
      </c>
      <c r="L36" s="81">
        <f t="shared" si="5"/>
        <v>16392000</v>
      </c>
      <c r="M36" s="82">
        <f t="shared" si="6"/>
        <v>59000</v>
      </c>
      <c r="N36" s="83">
        <f t="shared" si="7"/>
        <v>2475000.0000000005</v>
      </c>
      <c r="O36" s="78" t="s">
        <v>35</v>
      </c>
      <c r="P36" s="50"/>
      <c r="Q36" s="49"/>
      <c r="S36" s="3"/>
      <c r="T36" s="3"/>
    </row>
    <row r="37" spans="1:20" x14ac:dyDescent="0.25">
      <c r="A37" s="78">
        <v>35</v>
      </c>
      <c r="B37" s="69">
        <v>507</v>
      </c>
      <c r="C37" s="79">
        <v>5</v>
      </c>
      <c r="D37" s="68" t="s">
        <v>11</v>
      </c>
      <c r="E37" s="68">
        <v>1016</v>
      </c>
      <c r="F37" s="68">
        <v>64</v>
      </c>
      <c r="G37" s="68">
        <f t="shared" si="2"/>
        <v>1080</v>
      </c>
      <c r="H37" s="79">
        <f t="shared" si="3"/>
        <v>1188</v>
      </c>
      <c r="I37" s="78">
        <f>I36</f>
        <v>27320</v>
      </c>
      <c r="J37" s="80">
        <f t="shared" si="8"/>
        <v>29505600</v>
      </c>
      <c r="K37" s="81">
        <f t="shared" si="4"/>
        <v>33931440</v>
      </c>
      <c r="L37" s="81">
        <f t="shared" si="5"/>
        <v>23604480</v>
      </c>
      <c r="M37" s="82">
        <f t="shared" si="6"/>
        <v>85000</v>
      </c>
      <c r="N37" s="83">
        <f t="shared" si="7"/>
        <v>3564000</v>
      </c>
      <c r="O37" s="78" t="s">
        <v>35</v>
      </c>
      <c r="P37" s="50"/>
      <c r="Q37" s="49"/>
      <c r="S37" s="3"/>
      <c r="T37" s="3"/>
    </row>
    <row r="38" spans="1:20" x14ac:dyDescent="0.25">
      <c r="A38" s="78">
        <v>36</v>
      </c>
      <c r="B38" s="69">
        <v>508</v>
      </c>
      <c r="C38" s="79">
        <v>5</v>
      </c>
      <c r="D38" s="68" t="s">
        <v>11</v>
      </c>
      <c r="E38" s="68">
        <v>1016</v>
      </c>
      <c r="F38" s="68">
        <v>64</v>
      </c>
      <c r="G38" s="68">
        <f t="shared" si="2"/>
        <v>1080</v>
      </c>
      <c r="H38" s="79">
        <f t="shared" si="3"/>
        <v>1188</v>
      </c>
      <c r="I38" s="78">
        <f>I37</f>
        <v>27320</v>
      </c>
      <c r="J38" s="80">
        <f t="shared" si="8"/>
        <v>29505600</v>
      </c>
      <c r="K38" s="81">
        <f t="shared" si="4"/>
        <v>33931440</v>
      </c>
      <c r="L38" s="81">
        <f t="shared" si="5"/>
        <v>23604480</v>
      </c>
      <c r="M38" s="82">
        <f t="shared" si="6"/>
        <v>85000</v>
      </c>
      <c r="N38" s="83">
        <f t="shared" si="7"/>
        <v>3564000</v>
      </c>
      <c r="O38" s="78" t="s">
        <v>35</v>
      </c>
      <c r="P38" s="50"/>
      <c r="Q38" s="49"/>
      <c r="S38" s="3"/>
      <c r="T38" s="3"/>
    </row>
    <row r="39" spans="1:20" x14ac:dyDescent="0.25">
      <c r="A39" s="78">
        <v>37</v>
      </c>
      <c r="B39" s="69">
        <v>601</v>
      </c>
      <c r="C39" s="79">
        <v>6</v>
      </c>
      <c r="D39" s="68" t="s">
        <v>13</v>
      </c>
      <c r="E39" s="68">
        <v>825</v>
      </c>
      <c r="F39" s="68">
        <v>0</v>
      </c>
      <c r="G39" s="68">
        <f t="shared" si="2"/>
        <v>825</v>
      </c>
      <c r="H39" s="79">
        <f t="shared" si="3"/>
        <v>907.50000000000011</v>
      </c>
      <c r="I39" s="78">
        <f>I33+80</f>
        <v>27400</v>
      </c>
      <c r="J39" s="80">
        <v>0</v>
      </c>
      <c r="K39" s="81">
        <f t="shared" si="4"/>
        <v>0</v>
      </c>
      <c r="L39" s="81">
        <f t="shared" si="5"/>
        <v>0</v>
      </c>
      <c r="M39" s="82">
        <f t="shared" si="6"/>
        <v>0</v>
      </c>
      <c r="N39" s="83">
        <f t="shared" si="7"/>
        <v>2722500.0000000005</v>
      </c>
      <c r="O39" s="78" t="s">
        <v>36</v>
      </c>
      <c r="P39" s="50"/>
      <c r="Q39" s="49"/>
      <c r="S39" s="3"/>
      <c r="T39" s="3"/>
    </row>
    <row r="40" spans="1:20" x14ac:dyDescent="0.25">
      <c r="A40" s="78">
        <v>38</v>
      </c>
      <c r="B40" s="69">
        <v>602</v>
      </c>
      <c r="C40" s="79">
        <v>6</v>
      </c>
      <c r="D40" s="69" t="s">
        <v>13</v>
      </c>
      <c r="E40" s="68">
        <v>710</v>
      </c>
      <c r="F40" s="68">
        <v>0</v>
      </c>
      <c r="G40" s="68">
        <f t="shared" si="2"/>
        <v>710</v>
      </c>
      <c r="H40" s="79">
        <f t="shared" si="3"/>
        <v>781.00000000000011</v>
      </c>
      <c r="I40" s="78">
        <f>I39</f>
        <v>27400</v>
      </c>
      <c r="J40" s="80">
        <v>0</v>
      </c>
      <c r="K40" s="81">
        <f t="shared" si="4"/>
        <v>0</v>
      </c>
      <c r="L40" s="81">
        <f t="shared" si="5"/>
        <v>0</v>
      </c>
      <c r="M40" s="82">
        <f t="shared" si="6"/>
        <v>0</v>
      </c>
      <c r="N40" s="83">
        <f t="shared" si="7"/>
        <v>2343000.0000000005</v>
      </c>
      <c r="O40" s="78" t="s">
        <v>36</v>
      </c>
      <c r="P40" s="50"/>
      <c r="Q40" s="49"/>
      <c r="S40" s="3"/>
      <c r="T40" s="3"/>
    </row>
    <row r="41" spans="1:20" x14ac:dyDescent="0.25">
      <c r="A41" s="78">
        <v>39</v>
      </c>
      <c r="B41" s="69">
        <v>603</v>
      </c>
      <c r="C41" s="79">
        <v>6</v>
      </c>
      <c r="D41" s="69" t="s">
        <v>13</v>
      </c>
      <c r="E41" s="68">
        <v>683</v>
      </c>
      <c r="F41" s="68">
        <v>37</v>
      </c>
      <c r="G41" s="68">
        <f t="shared" si="2"/>
        <v>720</v>
      </c>
      <c r="H41" s="79">
        <f t="shared" si="3"/>
        <v>792.00000000000011</v>
      </c>
      <c r="I41" s="78">
        <f>I40</f>
        <v>27400</v>
      </c>
      <c r="J41" s="80">
        <f t="shared" si="8"/>
        <v>19728000</v>
      </c>
      <c r="K41" s="81">
        <f t="shared" si="4"/>
        <v>22687200</v>
      </c>
      <c r="L41" s="81">
        <f t="shared" si="5"/>
        <v>15782400</v>
      </c>
      <c r="M41" s="82">
        <f t="shared" si="6"/>
        <v>56500</v>
      </c>
      <c r="N41" s="83">
        <f t="shared" si="7"/>
        <v>2376000.0000000005</v>
      </c>
      <c r="O41" s="78" t="s">
        <v>35</v>
      </c>
      <c r="P41" s="50"/>
      <c r="Q41" s="49"/>
      <c r="S41" s="3"/>
      <c r="T41" s="3"/>
    </row>
    <row r="42" spans="1:20" x14ac:dyDescent="0.25">
      <c r="A42" s="78">
        <v>40</v>
      </c>
      <c r="B42" s="69">
        <v>604</v>
      </c>
      <c r="C42" s="79">
        <v>6</v>
      </c>
      <c r="D42" s="69" t="s">
        <v>13</v>
      </c>
      <c r="E42" s="68">
        <v>683</v>
      </c>
      <c r="F42" s="68">
        <v>37</v>
      </c>
      <c r="G42" s="68">
        <f t="shared" si="2"/>
        <v>720</v>
      </c>
      <c r="H42" s="79">
        <f t="shared" si="3"/>
        <v>792.00000000000011</v>
      </c>
      <c r="I42" s="78">
        <f>I41</f>
        <v>27400</v>
      </c>
      <c r="J42" s="80">
        <f t="shared" si="8"/>
        <v>19728000</v>
      </c>
      <c r="K42" s="81">
        <f t="shared" si="4"/>
        <v>22687200</v>
      </c>
      <c r="L42" s="81">
        <f t="shared" si="5"/>
        <v>15782400</v>
      </c>
      <c r="M42" s="82">
        <f t="shared" si="6"/>
        <v>56500</v>
      </c>
      <c r="N42" s="83">
        <f t="shared" si="7"/>
        <v>2376000.0000000005</v>
      </c>
      <c r="O42" s="78" t="s">
        <v>35</v>
      </c>
      <c r="P42" s="50"/>
      <c r="Q42" s="49"/>
      <c r="S42" s="3"/>
      <c r="T42" s="3"/>
    </row>
    <row r="43" spans="1:20" x14ac:dyDescent="0.25">
      <c r="A43" s="78">
        <v>41</v>
      </c>
      <c r="B43" s="69">
        <v>605</v>
      </c>
      <c r="C43" s="79">
        <v>6</v>
      </c>
      <c r="D43" s="69" t="s">
        <v>13</v>
      </c>
      <c r="E43" s="68">
        <v>635</v>
      </c>
      <c r="F43" s="68">
        <v>40</v>
      </c>
      <c r="G43" s="68">
        <f t="shared" si="2"/>
        <v>675</v>
      </c>
      <c r="H43" s="79">
        <f t="shared" si="3"/>
        <v>742.50000000000011</v>
      </c>
      <c r="I43" s="78">
        <f>I42</f>
        <v>27400</v>
      </c>
      <c r="J43" s="80">
        <f t="shared" si="8"/>
        <v>18495000</v>
      </c>
      <c r="K43" s="81">
        <f t="shared" si="4"/>
        <v>21269250</v>
      </c>
      <c r="L43" s="81">
        <f t="shared" si="5"/>
        <v>14796000</v>
      </c>
      <c r="M43" s="82">
        <f t="shared" si="6"/>
        <v>53000</v>
      </c>
      <c r="N43" s="83">
        <f t="shared" si="7"/>
        <v>2227500.0000000005</v>
      </c>
      <c r="O43" s="78" t="s">
        <v>35</v>
      </c>
      <c r="P43" s="50"/>
      <c r="Q43" s="49"/>
      <c r="S43" s="3"/>
      <c r="T43" s="3"/>
    </row>
    <row r="44" spans="1:20" x14ac:dyDescent="0.25">
      <c r="A44" s="78">
        <v>42</v>
      </c>
      <c r="B44" s="69">
        <v>606</v>
      </c>
      <c r="C44" s="79">
        <v>6</v>
      </c>
      <c r="D44" s="69" t="s">
        <v>13</v>
      </c>
      <c r="E44" s="68">
        <v>635</v>
      </c>
      <c r="F44" s="68">
        <v>40</v>
      </c>
      <c r="G44" s="68">
        <f t="shared" si="2"/>
        <v>675</v>
      </c>
      <c r="H44" s="79">
        <f t="shared" si="3"/>
        <v>742.50000000000011</v>
      </c>
      <c r="I44" s="78">
        <f>I43</f>
        <v>27400</v>
      </c>
      <c r="J44" s="80">
        <f t="shared" si="8"/>
        <v>18495000</v>
      </c>
      <c r="K44" s="81">
        <f t="shared" si="4"/>
        <v>21269250</v>
      </c>
      <c r="L44" s="81">
        <f t="shared" si="5"/>
        <v>14796000</v>
      </c>
      <c r="M44" s="82">
        <f t="shared" si="6"/>
        <v>53000</v>
      </c>
      <c r="N44" s="83">
        <f t="shared" si="7"/>
        <v>2227500.0000000005</v>
      </c>
      <c r="O44" s="78" t="s">
        <v>35</v>
      </c>
      <c r="P44" s="50"/>
      <c r="Q44" s="49"/>
      <c r="S44" s="3"/>
      <c r="T44" s="3"/>
    </row>
    <row r="45" spans="1:20" x14ac:dyDescent="0.25">
      <c r="A45" s="78">
        <v>43</v>
      </c>
      <c r="B45" s="69">
        <v>607</v>
      </c>
      <c r="C45" s="79">
        <v>6</v>
      </c>
      <c r="D45" s="68" t="s">
        <v>11</v>
      </c>
      <c r="E45" s="68">
        <v>1025</v>
      </c>
      <c r="F45" s="68">
        <v>155</v>
      </c>
      <c r="G45" s="68">
        <f t="shared" si="2"/>
        <v>1180</v>
      </c>
      <c r="H45" s="79">
        <f t="shared" si="3"/>
        <v>1298</v>
      </c>
      <c r="I45" s="78">
        <f>I44</f>
        <v>27400</v>
      </c>
      <c r="J45" s="80">
        <f t="shared" si="8"/>
        <v>32332000</v>
      </c>
      <c r="K45" s="81">
        <f t="shared" si="4"/>
        <v>37181800</v>
      </c>
      <c r="L45" s="81">
        <f t="shared" si="5"/>
        <v>25865600</v>
      </c>
      <c r="M45" s="82">
        <f t="shared" si="6"/>
        <v>93000</v>
      </c>
      <c r="N45" s="83">
        <f t="shared" si="7"/>
        <v>3894000</v>
      </c>
      <c r="O45" s="78" t="s">
        <v>35</v>
      </c>
      <c r="P45" s="50"/>
      <c r="Q45" s="49"/>
      <c r="S45" s="3"/>
      <c r="T45" s="3"/>
    </row>
    <row r="46" spans="1:20" x14ac:dyDescent="0.25">
      <c r="A46" s="78">
        <v>44</v>
      </c>
      <c r="B46" s="69">
        <v>608</v>
      </c>
      <c r="C46" s="79">
        <v>6</v>
      </c>
      <c r="D46" s="68" t="s">
        <v>11</v>
      </c>
      <c r="E46" s="68">
        <v>1025</v>
      </c>
      <c r="F46" s="68">
        <v>155</v>
      </c>
      <c r="G46" s="68">
        <f t="shared" si="2"/>
        <v>1180</v>
      </c>
      <c r="H46" s="79">
        <f t="shared" si="3"/>
        <v>1298</v>
      </c>
      <c r="I46" s="78">
        <f>I45</f>
        <v>27400</v>
      </c>
      <c r="J46" s="80">
        <f t="shared" si="8"/>
        <v>32332000</v>
      </c>
      <c r="K46" s="81">
        <f t="shared" si="4"/>
        <v>37181800</v>
      </c>
      <c r="L46" s="81">
        <f t="shared" si="5"/>
        <v>25865600</v>
      </c>
      <c r="M46" s="82">
        <f t="shared" si="6"/>
        <v>93000</v>
      </c>
      <c r="N46" s="83">
        <f t="shared" si="7"/>
        <v>3894000</v>
      </c>
      <c r="O46" s="78" t="s">
        <v>35</v>
      </c>
      <c r="P46" s="50"/>
      <c r="Q46" s="49"/>
      <c r="S46" s="3"/>
      <c r="T46" s="3"/>
    </row>
    <row r="47" spans="1:20" s="39" customFormat="1" x14ac:dyDescent="0.25">
      <c r="A47" s="78">
        <v>45</v>
      </c>
      <c r="B47" s="69">
        <v>701</v>
      </c>
      <c r="C47" s="79">
        <v>7</v>
      </c>
      <c r="D47" s="68" t="s">
        <v>13</v>
      </c>
      <c r="E47" s="68">
        <v>825</v>
      </c>
      <c r="F47" s="68">
        <v>0</v>
      </c>
      <c r="G47" s="68">
        <f t="shared" si="2"/>
        <v>825</v>
      </c>
      <c r="H47" s="79">
        <f t="shared" si="3"/>
        <v>907.50000000000011</v>
      </c>
      <c r="I47" s="78">
        <f>I41+80</f>
        <v>27480</v>
      </c>
      <c r="J47" s="80">
        <v>0</v>
      </c>
      <c r="K47" s="81">
        <f t="shared" si="4"/>
        <v>0</v>
      </c>
      <c r="L47" s="81">
        <f t="shared" si="5"/>
        <v>0</v>
      </c>
      <c r="M47" s="82">
        <f t="shared" si="6"/>
        <v>0</v>
      </c>
      <c r="N47" s="83">
        <f t="shared" si="7"/>
        <v>2722500.0000000005</v>
      </c>
      <c r="O47" s="78" t="s">
        <v>36</v>
      </c>
      <c r="P47" s="50"/>
      <c r="Q47" s="49"/>
      <c r="R47" s="1"/>
      <c r="S47" s="7"/>
      <c r="T47" s="7"/>
    </row>
    <row r="48" spans="1:20" ht="16.5" x14ac:dyDescent="0.25">
      <c r="A48" s="78">
        <v>46</v>
      </c>
      <c r="B48" s="68">
        <v>702</v>
      </c>
      <c r="C48" s="68">
        <v>7</v>
      </c>
      <c r="D48" s="69" t="s">
        <v>13</v>
      </c>
      <c r="E48" s="68">
        <v>710</v>
      </c>
      <c r="F48" s="68">
        <v>0</v>
      </c>
      <c r="G48" s="68">
        <f t="shared" si="2"/>
        <v>710</v>
      </c>
      <c r="H48" s="79">
        <f t="shared" si="3"/>
        <v>781.00000000000011</v>
      </c>
      <c r="I48" s="78">
        <f>I47</f>
        <v>27480</v>
      </c>
      <c r="J48" s="80">
        <v>0</v>
      </c>
      <c r="K48" s="81">
        <f t="shared" si="4"/>
        <v>0</v>
      </c>
      <c r="L48" s="81">
        <f t="shared" si="5"/>
        <v>0</v>
      </c>
      <c r="M48" s="82">
        <f t="shared" si="6"/>
        <v>0</v>
      </c>
      <c r="N48" s="83">
        <f t="shared" si="7"/>
        <v>2343000.0000000005</v>
      </c>
      <c r="O48" s="78" t="s">
        <v>36</v>
      </c>
      <c r="Q48" s="51"/>
      <c r="T48" s="8"/>
    </row>
    <row r="49" spans="1:20" ht="15.75" customHeight="1" x14ac:dyDescent="0.25">
      <c r="A49" s="78">
        <v>47</v>
      </c>
      <c r="B49" s="69">
        <v>703</v>
      </c>
      <c r="C49" s="68">
        <v>7</v>
      </c>
      <c r="D49" s="69" t="s">
        <v>13</v>
      </c>
      <c r="E49" s="68">
        <v>683</v>
      </c>
      <c r="F49" s="68">
        <v>37</v>
      </c>
      <c r="G49" s="68">
        <f t="shared" si="2"/>
        <v>720</v>
      </c>
      <c r="H49" s="79">
        <f t="shared" si="3"/>
        <v>792.00000000000011</v>
      </c>
      <c r="I49" s="78">
        <f>I48</f>
        <v>27480</v>
      </c>
      <c r="J49" s="80">
        <f t="shared" si="8"/>
        <v>19785600</v>
      </c>
      <c r="K49" s="81">
        <f t="shared" si="4"/>
        <v>22753440</v>
      </c>
      <c r="L49" s="81">
        <f t="shared" si="5"/>
        <v>15828480</v>
      </c>
      <c r="M49" s="82">
        <f t="shared" si="6"/>
        <v>57000</v>
      </c>
      <c r="N49" s="83">
        <f t="shared" si="7"/>
        <v>2376000.0000000005</v>
      </c>
      <c r="O49" s="78" t="s">
        <v>35</v>
      </c>
      <c r="Q49" s="51"/>
      <c r="T49" s="8"/>
    </row>
    <row r="50" spans="1:20" ht="15.75" customHeight="1" x14ac:dyDescent="0.25">
      <c r="A50" s="78">
        <v>48</v>
      </c>
      <c r="B50" s="68">
        <v>704</v>
      </c>
      <c r="C50" s="68">
        <v>7</v>
      </c>
      <c r="D50" s="69" t="s">
        <v>13</v>
      </c>
      <c r="E50" s="68">
        <v>683</v>
      </c>
      <c r="F50" s="68">
        <v>37</v>
      </c>
      <c r="G50" s="68">
        <f t="shared" si="2"/>
        <v>720</v>
      </c>
      <c r="H50" s="79">
        <f t="shared" si="3"/>
        <v>792.00000000000011</v>
      </c>
      <c r="I50" s="78">
        <f>I49</f>
        <v>27480</v>
      </c>
      <c r="J50" s="80">
        <f t="shared" si="8"/>
        <v>19785600</v>
      </c>
      <c r="K50" s="81">
        <f t="shared" si="4"/>
        <v>22753440</v>
      </c>
      <c r="L50" s="81">
        <f t="shared" si="5"/>
        <v>15828480</v>
      </c>
      <c r="M50" s="82">
        <f t="shared" si="6"/>
        <v>57000</v>
      </c>
      <c r="N50" s="83">
        <f t="shared" si="7"/>
        <v>2376000.0000000005</v>
      </c>
      <c r="O50" s="78" t="s">
        <v>35</v>
      </c>
      <c r="Q50" s="51"/>
      <c r="T50" s="8"/>
    </row>
    <row r="51" spans="1:20" ht="15.75" customHeight="1" x14ac:dyDescent="0.25">
      <c r="A51" s="78">
        <v>49</v>
      </c>
      <c r="B51" s="69">
        <v>705</v>
      </c>
      <c r="C51" s="68">
        <v>7</v>
      </c>
      <c r="D51" s="69" t="s">
        <v>13</v>
      </c>
      <c r="E51" s="68">
        <v>635</v>
      </c>
      <c r="F51" s="68">
        <v>40</v>
      </c>
      <c r="G51" s="68">
        <f t="shared" si="2"/>
        <v>675</v>
      </c>
      <c r="H51" s="79">
        <f t="shared" si="3"/>
        <v>742.50000000000011</v>
      </c>
      <c r="I51" s="78">
        <f>I50</f>
        <v>27480</v>
      </c>
      <c r="J51" s="80">
        <f t="shared" si="8"/>
        <v>18549000</v>
      </c>
      <c r="K51" s="81">
        <f t="shared" si="4"/>
        <v>21331350</v>
      </c>
      <c r="L51" s="81">
        <f t="shared" si="5"/>
        <v>14839200</v>
      </c>
      <c r="M51" s="82">
        <f t="shared" si="6"/>
        <v>53500</v>
      </c>
      <c r="N51" s="83">
        <f t="shared" si="7"/>
        <v>2227500.0000000005</v>
      </c>
      <c r="O51" s="78" t="s">
        <v>35</v>
      </c>
      <c r="Q51" s="51"/>
      <c r="T51" s="8"/>
    </row>
    <row r="52" spans="1:20" ht="15.75" customHeight="1" x14ac:dyDescent="0.25">
      <c r="A52" s="78">
        <v>50</v>
      </c>
      <c r="B52" s="68">
        <v>706</v>
      </c>
      <c r="C52" s="68">
        <v>7</v>
      </c>
      <c r="D52" s="69" t="s">
        <v>13</v>
      </c>
      <c r="E52" s="68">
        <v>635</v>
      </c>
      <c r="F52" s="68">
        <v>40</v>
      </c>
      <c r="G52" s="68">
        <f t="shared" si="2"/>
        <v>675</v>
      </c>
      <c r="H52" s="79">
        <f t="shared" si="3"/>
        <v>742.50000000000011</v>
      </c>
      <c r="I52" s="78">
        <f>I51</f>
        <v>27480</v>
      </c>
      <c r="J52" s="80">
        <f t="shared" si="8"/>
        <v>18549000</v>
      </c>
      <c r="K52" s="81">
        <f t="shared" si="4"/>
        <v>21331350</v>
      </c>
      <c r="L52" s="81">
        <f t="shared" si="5"/>
        <v>14839200</v>
      </c>
      <c r="M52" s="82">
        <f t="shared" si="6"/>
        <v>53500</v>
      </c>
      <c r="N52" s="83">
        <f t="shared" si="7"/>
        <v>2227500.0000000005</v>
      </c>
      <c r="O52" s="78" t="s">
        <v>35</v>
      </c>
      <c r="Q52" s="51"/>
      <c r="T52" s="8"/>
    </row>
    <row r="53" spans="1:20" ht="15.75" customHeight="1" x14ac:dyDescent="0.25">
      <c r="A53" s="78">
        <v>51</v>
      </c>
      <c r="B53" s="69">
        <v>707</v>
      </c>
      <c r="C53" s="68">
        <v>7</v>
      </c>
      <c r="D53" s="68" t="s">
        <v>11</v>
      </c>
      <c r="E53" s="68">
        <v>1025</v>
      </c>
      <c r="F53" s="68">
        <v>155</v>
      </c>
      <c r="G53" s="68">
        <f t="shared" si="2"/>
        <v>1180</v>
      </c>
      <c r="H53" s="79">
        <f t="shared" si="3"/>
        <v>1298</v>
      </c>
      <c r="I53" s="78">
        <f>I52</f>
        <v>27480</v>
      </c>
      <c r="J53" s="80">
        <f t="shared" si="8"/>
        <v>32426400</v>
      </c>
      <c r="K53" s="81">
        <f t="shared" si="4"/>
        <v>37290360</v>
      </c>
      <c r="L53" s="81">
        <f t="shared" si="5"/>
        <v>25941120</v>
      </c>
      <c r="M53" s="82">
        <f t="shared" si="6"/>
        <v>93000</v>
      </c>
      <c r="N53" s="83">
        <f t="shared" si="7"/>
        <v>3894000</v>
      </c>
      <c r="O53" s="78" t="s">
        <v>35</v>
      </c>
      <c r="Q53" s="51"/>
      <c r="T53" s="8"/>
    </row>
    <row r="54" spans="1:20" ht="15.75" customHeight="1" x14ac:dyDescent="0.25">
      <c r="A54" s="78">
        <v>52</v>
      </c>
      <c r="B54" s="68">
        <v>708</v>
      </c>
      <c r="C54" s="68">
        <v>7</v>
      </c>
      <c r="D54" s="68" t="s">
        <v>11</v>
      </c>
      <c r="E54" s="68">
        <v>1025</v>
      </c>
      <c r="F54" s="68">
        <v>155</v>
      </c>
      <c r="G54" s="68">
        <f t="shared" si="2"/>
        <v>1180</v>
      </c>
      <c r="H54" s="79">
        <f t="shared" si="3"/>
        <v>1298</v>
      </c>
      <c r="I54" s="78">
        <f>I53</f>
        <v>27480</v>
      </c>
      <c r="J54" s="80">
        <f t="shared" si="8"/>
        <v>32426400</v>
      </c>
      <c r="K54" s="81">
        <f t="shared" si="4"/>
        <v>37290360</v>
      </c>
      <c r="L54" s="81">
        <f t="shared" si="5"/>
        <v>25941120</v>
      </c>
      <c r="M54" s="82">
        <f t="shared" si="6"/>
        <v>93000</v>
      </c>
      <c r="N54" s="83">
        <f t="shared" si="7"/>
        <v>3894000</v>
      </c>
      <c r="O54" s="78" t="s">
        <v>35</v>
      </c>
      <c r="Q54" s="51"/>
      <c r="T54" s="8"/>
    </row>
    <row r="55" spans="1:20" ht="16.5" x14ac:dyDescent="0.25">
      <c r="A55" s="78">
        <v>53</v>
      </c>
      <c r="B55" s="68">
        <v>801</v>
      </c>
      <c r="C55" s="68">
        <v>8</v>
      </c>
      <c r="D55" s="68" t="s">
        <v>13</v>
      </c>
      <c r="E55" s="68">
        <v>825</v>
      </c>
      <c r="F55" s="68">
        <v>0</v>
      </c>
      <c r="G55" s="68">
        <f t="shared" si="2"/>
        <v>825</v>
      </c>
      <c r="H55" s="79">
        <f t="shared" si="3"/>
        <v>907.50000000000011</v>
      </c>
      <c r="I55" s="78">
        <f>I49+80</f>
        <v>27560</v>
      </c>
      <c r="J55" s="80">
        <v>0</v>
      </c>
      <c r="K55" s="81">
        <f t="shared" si="4"/>
        <v>0</v>
      </c>
      <c r="L55" s="81">
        <f t="shared" si="5"/>
        <v>0</v>
      </c>
      <c r="M55" s="82">
        <f t="shared" si="6"/>
        <v>0</v>
      </c>
      <c r="N55" s="83">
        <f t="shared" si="7"/>
        <v>2722500.0000000005</v>
      </c>
      <c r="O55" s="78" t="s">
        <v>36</v>
      </c>
      <c r="Q55" s="51"/>
      <c r="T55" s="8"/>
    </row>
    <row r="56" spans="1:20" ht="17.25" customHeight="1" x14ac:dyDescent="0.25">
      <c r="A56" s="78">
        <v>54</v>
      </c>
      <c r="B56" s="68">
        <v>802</v>
      </c>
      <c r="C56" s="68">
        <v>8</v>
      </c>
      <c r="D56" s="69" t="s">
        <v>13</v>
      </c>
      <c r="E56" s="68">
        <v>710</v>
      </c>
      <c r="F56" s="68">
        <v>0</v>
      </c>
      <c r="G56" s="68">
        <f t="shared" si="2"/>
        <v>710</v>
      </c>
      <c r="H56" s="79">
        <f t="shared" si="3"/>
        <v>781.00000000000011</v>
      </c>
      <c r="I56" s="78">
        <f>I55</f>
        <v>27560</v>
      </c>
      <c r="J56" s="80">
        <v>0</v>
      </c>
      <c r="K56" s="81">
        <f t="shared" si="4"/>
        <v>0</v>
      </c>
      <c r="L56" s="81">
        <f t="shared" si="5"/>
        <v>0</v>
      </c>
      <c r="M56" s="82">
        <f t="shared" si="6"/>
        <v>0</v>
      </c>
      <c r="N56" s="83">
        <f t="shared" si="7"/>
        <v>2343000.0000000005</v>
      </c>
      <c r="O56" s="78" t="s">
        <v>36</v>
      </c>
      <c r="T56" s="8"/>
    </row>
    <row r="57" spans="1:20" ht="16.5" x14ac:dyDescent="0.25">
      <c r="A57" s="78">
        <v>55</v>
      </c>
      <c r="B57" s="68">
        <v>805</v>
      </c>
      <c r="C57" s="68">
        <v>8</v>
      </c>
      <c r="D57" s="69" t="s">
        <v>13</v>
      </c>
      <c r="E57" s="68">
        <v>635</v>
      </c>
      <c r="F57" s="68">
        <v>40</v>
      </c>
      <c r="G57" s="68">
        <f t="shared" si="2"/>
        <v>675</v>
      </c>
      <c r="H57" s="79">
        <f t="shared" si="3"/>
        <v>742.50000000000011</v>
      </c>
      <c r="I57" s="78">
        <f>I56</f>
        <v>27560</v>
      </c>
      <c r="J57" s="80">
        <f t="shared" si="8"/>
        <v>18603000</v>
      </c>
      <c r="K57" s="81">
        <f t="shared" si="4"/>
        <v>21393450</v>
      </c>
      <c r="L57" s="81">
        <f t="shared" si="5"/>
        <v>14882400</v>
      </c>
      <c r="M57" s="82">
        <f t="shared" si="6"/>
        <v>53500</v>
      </c>
      <c r="N57" s="83">
        <f t="shared" si="7"/>
        <v>2227500.0000000005</v>
      </c>
      <c r="O57" s="78" t="s">
        <v>35</v>
      </c>
      <c r="T57" s="9"/>
    </row>
    <row r="58" spans="1:20" ht="16.5" x14ac:dyDescent="0.25">
      <c r="A58" s="78">
        <v>56</v>
      </c>
      <c r="B58" s="68">
        <v>806</v>
      </c>
      <c r="C58" s="68">
        <v>8</v>
      </c>
      <c r="D58" s="69" t="s">
        <v>13</v>
      </c>
      <c r="E58" s="68">
        <v>635</v>
      </c>
      <c r="F58" s="68">
        <v>40</v>
      </c>
      <c r="G58" s="68">
        <f t="shared" si="2"/>
        <v>675</v>
      </c>
      <c r="H58" s="79">
        <f t="shared" si="3"/>
        <v>742.50000000000011</v>
      </c>
      <c r="I58" s="78">
        <f>I57</f>
        <v>27560</v>
      </c>
      <c r="J58" s="80">
        <f t="shared" si="8"/>
        <v>18603000</v>
      </c>
      <c r="K58" s="81">
        <f t="shared" si="4"/>
        <v>21393450</v>
      </c>
      <c r="L58" s="81">
        <f t="shared" si="5"/>
        <v>14882400</v>
      </c>
      <c r="M58" s="82">
        <f t="shared" si="6"/>
        <v>53500</v>
      </c>
      <c r="N58" s="83">
        <f t="shared" si="7"/>
        <v>2227500.0000000005</v>
      </c>
      <c r="O58" s="78" t="s">
        <v>35</v>
      </c>
      <c r="T58" s="9"/>
    </row>
    <row r="59" spans="1:20" ht="16.5" x14ac:dyDescent="0.25">
      <c r="A59" s="78">
        <v>57</v>
      </c>
      <c r="B59" s="68">
        <v>807</v>
      </c>
      <c r="C59" s="68">
        <v>8</v>
      </c>
      <c r="D59" s="68" t="s">
        <v>11</v>
      </c>
      <c r="E59" s="68">
        <v>1025</v>
      </c>
      <c r="F59" s="68">
        <v>155</v>
      </c>
      <c r="G59" s="68">
        <f t="shared" si="2"/>
        <v>1180</v>
      </c>
      <c r="H59" s="79">
        <f t="shared" si="3"/>
        <v>1298</v>
      </c>
      <c r="I59" s="78">
        <f>I58</f>
        <v>27560</v>
      </c>
      <c r="J59" s="80">
        <f t="shared" si="8"/>
        <v>32520800</v>
      </c>
      <c r="K59" s="81">
        <f t="shared" si="4"/>
        <v>37398920</v>
      </c>
      <c r="L59" s="81">
        <f t="shared" si="5"/>
        <v>26016640</v>
      </c>
      <c r="M59" s="82">
        <f t="shared" si="6"/>
        <v>93500</v>
      </c>
      <c r="N59" s="83">
        <f t="shared" si="7"/>
        <v>3894000</v>
      </c>
      <c r="O59" s="78" t="s">
        <v>35</v>
      </c>
      <c r="T59" s="9"/>
    </row>
    <row r="60" spans="1:20" ht="16.5" x14ac:dyDescent="0.25">
      <c r="A60" s="78">
        <v>58</v>
      </c>
      <c r="B60" s="68">
        <v>808</v>
      </c>
      <c r="C60" s="68">
        <v>8</v>
      </c>
      <c r="D60" s="68" t="s">
        <v>11</v>
      </c>
      <c r="E60" s="68">
        <v>1025</v>
      </c>
      <c r="F60" s="68">
        <v>155</v>
      </c>
      <c r="G60" s="68">
        <f t="shared" si="2"/>
        <v>1180</v>
      </c>
      <c r="H60" s="79">
        <f t="shared" si="3"/>
        <v>1298</v>
      </c>
      <c r="I60" s="78">
        <f>I59</f>
        <v>27560</v>
      </c>
      <c r="J60" s="80">
        <f t="shared" si="8"/>
        <v>32520800</v>
      </c>
      <c r="K60" s="81">
        <f t="shared" si="4"/>
        <v>37398920</v>
      </c>
      <c r="L60" s="81">
        <f t="shared" si="5"/>
        <v>26016640</v>
      </c>
      <c r="M60" s="82">
        <f t="shared" si="6"/>
        <v>93500</v>
      </c>
      <c r="N60" s="83">
        <f t="shared" si="7"/>
        <v>3894000</v>
      </c>
      <c r="O60" s="78" t="s">
        <v>35</v>
      </c>
      <c r="T60" s="9"/>
    </row>
    <row r="61" spans="1:20" ht="16.5" x14ac:dyDescent="0.25">
      <c r="A61" s="78">
        <v>59</v>
      </c>
      <c r="B61" s="68">
        <v>901</v>
      </c>
      <c r="C61" s="68">
        <v>9</v>
      </c>
      <c r="D61" s="68" t="s">
        <v>13</v>
      </c>
      <c r="E61" s="68">
        <v>825</v>
      </c>
      <c r="F61" s="68">
        <v>0</v>
      </c>
      <c r="G61" s="68">
        <f t="shared" si="2"/>
        <v>825</v>
      </c>
      <c r="H61" s="79">
        <f t="shared" si="3"/>
        <v>907.50000000000011</v>
      </c>
      <c r="I61" s="78">
        <f>I55+80</f>
        <v>27640</v>
      </c>
      <c r="J61" s="80">
        <f t="shared" si="8"/>
        <v>22803000</v>
      </c>
      <c r="K61" s="81">
        <f t="shared" si="4"/>
        <v>26223450</v>
      </c>
      <c r="L61" s="81">
        <f t="shared" si="5"/>
        <v>18242400</v>
      </c>
      <c r="M61" s="82">
        <f t="shared" si="6"/>
        <v>65500</v>
      </c>
      <c r="N61" s="83">
        <f t="shared" si="7"/>
        <v>2722500.0000000005</v>
      </c>
      <c r="O61" s="78" t="s">
        <v>35</v>
      </c>
      <c r="T61" s="8"/>
    </row>
    <row r="62" spans="1:20" ht="16.5" x14ac:dyDescent="0.25">
      <c r="A62" s="78">
        <v>60</v>
      </c>
      <c r="B62" s="68">
        <v>902</v>
      </c>
      <c r="C62" s="68">
        <v>9</v>
      </c>
      <c r="D62" s="69" t="s">
        <v>13</v>
      </c>
      <c r="E62" s="68">
        <v>710</v>
      </c>
      <c r="F62" s="68">
        <v>0</v>
      </c>
      <c r="G62" s="68">
        <f t="shared" si="2"/>
        <v>710</v>
      </c>
      <c r="H62" s="79">
        <f t="shared" si="3"/>
        <v>781.00000000000011</v>
      </c>
      <c r="I62" s="78">
        <f>I61</f>
        <v>27640</v>
      </c>
      <c r="J62" s="80">
        <v>0</v>
      </c>
      <c r="K62" s="81">
        <f t="shared" si="4"/>
        <v>0</v>
      </c>
      <c r="L62" s="81">
        <f t="shared" si="5"/>
        <v>0</v>
      </c>
      <c r="M62" s="82">
        <f t="shared" si="6"/>
        <v>0</v>
      </c>
      <c r="N62" s="83">
        <f t="shared" si="7"/>
        <v>2343000.0000000005</v>
      </c>
      <c r="O62" s="78" t="s">
        <v>36</v>
      </c>
      <c r="T62" s="8"/>
    </row>
    <row r="63" spans="1:20" ht="16.5" x14ac:dyDescent="0.25">
      <c r="A63" s="78">
        <v>61</v>
      </c>
      <c r="B63" s="68">
        <v>903</v>
      </c>
      <c r="C63" s="68">
        <v>9</v>
      </c>
      <c r="D63" s="69" t="s">
        <v>13</v>
      </c>
      <c r="E63" s="68">
        <v>683</v>
      </c>
      <c r="F63" s="68">
        <v>37</v>
      </c>
      <c r="G63" s="68">
        <f t="shared" si="2"/>
        <v>720</v>
      </c>
      <c r="H63" s="79">
        <f t="shared" si="3"/>
        <v>792.00000000000011</v>
      </c>
      <c r="I63" s="78">
        <f>I62</f>
        <v>27640</v>
      </c>
      <c r="J63" s="80">
        <f t="shared" si="8"/>
        <v>19900800</v>
      </c>
      <c r="K63" s="81">
        <f t="shared" si="4"/>
        <v>22885920</v>
      </c>
      <c r="L63" s="81">
        <f t="shared" si="5"/>
        <v>15920640</v>
      </c>
      <c r="M63" s="82">
        <f t="shared" si="6"/>
        <v>57000</v>
      </c>
      <c r="N63" s="83">
        <f t="shared" si="7"/>
        <v>2376000.0000000005</v>
      </c>
      <c r="O63" s="78" t="s">
        <v>35</v>
      </c>
      <c r="T63" s="8"/>
    </row>
    <row r="64" spans="1:20" ht="16.5" x14ac:dyDescent="0.25">
      <c r="A64" s="78">
        <v>62</v>
      </c>
      <c r="B64" s="68">
        <v>904</v>
      </c>
      <c r="C64" s="68">
        <v>9</v>
      </c>
      <c r="D64" s="69" t="s">
        <v>13</v>
      </c>
      <c r="E64" s="68">
        <v>683</v>
      </c>
      <c r="F64" s="68">
        <v>37</v>
      </c>
      <c r="G64" s="68">
        <f t="shared" si="2"/>
        <v>720</v>
      </c>
      <c r="H64" s="79">
        <f t="shared" si="3"/>
        <v>792.00000000000011</v>
      </c>
      <c r="I64" s="78">
        <f>I63</f>
        <v>27640</v>
      </c>
      <c r="J64" s="80">
        <f t="shared" si="8"/>
        <v>19900800</v>
      </c>
      <c r="K64" s="81">
        <f t="shared" si="4"/>
        <v>22885920</v>
      </c>
      <c r="L64" s="81">
        <f t="shared" si="5"/>
        <v>15920640</v>
      </c>
      <c r="M64" s="82">
        <f t="shared" si="6"/>
        <v>57000</v>
      </c>
      <c r="N64" s="83">
        <f t="shared" si="7"/>
        <v>2376000.0000000005</v>
      </c>
      <c r="O64" s="78" t="s">
        <v>35</v>
      </c>
      <c r="T64" s="8"/>
    </row>
    <row r="65" spans="1:20" ht="16.5" x14ac:dyDescent="0.25">
      <c r="A65" s="78">
        <v>63</v>
      </c>
      <c r="B65" s="68">
        <v>905</v>
      </c>
      <c r="C65" s="68">
        <v>9</v>
      </c>
      <c r="D65" s="69" t="s">
        <v>13</v>
      </c>
      <c r="E65" s="68">
        <v>635</v>
      </c>
      <c r="F65" s="68">
        <v>40</v>
      </c>
      <c r="G65" s="68">
        <f t="shared" si="2"/>
        <v>675</v>
      </c>
      <c r="H65" s="79">
        <f t="shared" si="3"/>
        <v>742.50000000000011</v>
      </c>
      <c r="I65" s="78">
        <f>I64</f>
        <v>27640</v>
      </c>
      <c r="J65" s="80">
        <f t="shared" si="8"/>
        <v>18657000</v>
      </c>
      <c r="K65" s="81">
        <f t="shared" si="4"/>
        <v>21455550</v>
      </c>
      <c r="L65" s="81">
        <f t="shared" si="5"/>
        <v>14925600</v>
      </c>
      <c r="M65" s="82">
        <f t="shared" si="6"/>
        <v>53500</v>
      </c>
      <c r="N65" s="83">
        <f t="shared" si="7"/>
        <v>2227500.0000000005</v>
      </c>
      <c r="O65" s="78" t="s">
        <v>35</v>
      </c>
      <c r="T65" s="8"/>
    </row>
    <row r="66" spans="1:20" ht="16.5" x14ac:dyDescent="0.25">
      <c r="A66" s="78">
        <v>64</v>
      </c>
      <c r="B66" s="68">
        <v>906</v>
      </c>
      <c r="C66" s="68">
        <v>9</v>
      </c>
      <c r="D66" s="69" t="s">
        <v>13</v>
      </c>
      <c r="E66" s="68">
        <v>635</v>
      </c>
      <c r="F66" s="68">
        <v>40</v>
      </c>
      <c r="G66" s="68">
        <f t="shared" ref="G66:G127" si="9">E66+F66</f>
        <v>675</v>
      </c>
      <c r="H66" s="79">
        <f t="shared" ref="H66:H127" si="10">G66*1.1</f>
        <v>742.50000000000011</v>
      </c>
      <c r="I66" s="78">
        <f>I65</f>
        <v>27640</v>
      </c>
      <c r="J66" s="80">
        <f t="shared" si="8"/>
        <v>18657000</v>
      </c>
      <c r="K66" s="81">
        <f t="shared" si="4"/>
        <v>21455550</v>
      </c>
      <c r="L66" s="81">
        <f t="shared" si="5"/>
        <v>14925600</v>
      </c>
      <c r="M66" s="82">
        <f t="shared" si="6"/>
        <v>53500</v>
      </c>
      <c r="N66" s="83">
        <f t="shared" si="7"/>
        <v>2227500.0000000005</v>
      </c>
      <c r="O66" s="78" t="s">
        <v>35</v>
      </c>
      <c r="T66" s="8"/>
    </row>
    <row r="67" spans="1:20" ht="16.5" x14ac:dyDescent="0.25">
      <c r="A67" s="78">
        <v>65</v>
      </c>
      <c r="B67" s="68">
        <v>907</v>
      </c>
      <c r="C67" s="68">
        <v>9</v>
      </c>
      <c r="D67" s="68" t="s">
        <v>11</v>
      </c>
      <c r="E67" s="68">
        <v>1025</v>
      </c>
      <c r="F67" s="68">
        <v>155</v>
      </c>
      <c r="G67" s="68">
        <f t="shared" si="9"/>
        <v>1180</v>
      </c>
      <c r="H67" s="79">
        <f t="shared" si="10"/>
        <v>1298</v>
      </c>
      <c r="I67" s="78">
        <f>I66</f>
        <v>27640</v>
      </c>
      <c r="J67" s="80">
        <f t="shared" si="8"/>
        <v>32615200</v>
      </c>
      <c r="K67" s="81">
        <f t="shared" si="4"/>
        <v>37507480</v>
      </c>
      <c r="L67" s="81">
        <f t="shared" si="5"/>
        <v>26092160</v>
      </c>
      <c r="M67" s="82">
        <f t="shared" si="6"/>
        <v>94000</v>
      </c>
      <c r="N67" s="83">
        <f t="shared" si="7"/>
        <v>3894000</v>
      </c>
      <c r="O67" s="78" t="s">
        <v>35</v>
      </c>
      <c r="T67" s="8"/>
    </row>
    <row r="68" spans="1:20" ht="16.5" x14ac:dyDescent="0.25">
      <c r="A68" s="78">
        <v>66</v>
      </c>
      <c r="B68" s="68">
        <v>908</v>
      </c>
      <c r="C68" s="68">
        <v>9</v>
      </c>
      <c r="D68" s="68" t="s">
        <v>11</v>
      </c>
      <c r="E68" s="68">
        <v>1025</v>
      </c>
      <c r="F68" s="68">
        <v>155</v>
      </c>
      <c r="G68" s="68">
        <f t="shared" si="9"/>
        <v>1180</v>
      </c>
      <c r="H68" s="79">
        <f t="shared" si="10"/>
        <v>1298</v>
      </c>
      <c r="I68" s="78">
        <f>I67</f>
        <v>27640</v>
      </c>
      <c r="J68" s="80">
        <f t="shared" ref="J68:J131" si="11">G68*I68</f>
        <v>32615200</v>
      </c>
      <c r="K68" s="81">
        <f t="shared" ref="K68:K131" si="12">ROUND(J68*1.15,0)</f>
        <v>37507480</v>
      </c>
      <c r="L68" s="81">
        <f t="shared" ref="L68:L131" si="13">J68*0.8</f>
        <v>26092160</v>
      </c>
      <c r="M68" s="82">
        <f t="shared" ref="M68:M131" si="14">MROUND((K68*0.03/12),500)</f>
        <v>94000</v>
      </c>
      <c r="N68" s="83">
        <f t="shared" ref="N68:N131" si="15">H68*3000</f>
        <v>3894000</v>
      </c>
      <c r="O68" s="78" t="s">
        <v>35</v>
      </c>
      <c r="T68" s="8"/>
    </row>
    <row r="69" spans="1:20" ht="16.5" x14ac:dyDescent="0.25">
      <c r="A69" s="78">
        <v>67</v>
      </c>
      <c r="B69" s="68">
        <v>1001</v>
      </c>
      <c r="C69" s="68">
        <v>10</v>
      </c>
      <c r="D69" s="68" t="s">
        <v>13</v>
      </c>
      <c r="E69" s="68">
        <v>825</v>
      </c>
      <c r="F69" s="68">
        <v>0</v>
      </c>
      <c r="G69" s="68">
        <f t="shared" si="9"/>
        <v>825</v>
      </c>
      <c r="H69" s="79">
        <f t="shared" si="10"/>
        <v>907.50000000000011</v>
      </c>
      <c r="I69" s="78">
        <f>I63+80</f>
        <v>27720</v>
      </c>
      <c r="J69" s="80">
        <v>0</v>
      </c>
      <c r="K69" s="81">
        <f t="shared" si="12"/>
        <v>0</v>
      </c>
      <c r="L69" s="81">
        <f t="shared" si="13"/>
        <v>0</v>
      </c>
      <c r="M69" s="82">
        <f t="shared" si="14"/>
        <v>0</v>
      </c>
      <c r="N69" s="83">
        <f t="shared" si="15"/>
        <v>2722500.0000000005</v>
      </c>
      <c r="O69" s="78" t="s">
        <v>36</v>
      </c>
      <c r="T69" s="8"/>
    </row>
    <row r="70" spans="1:20" x14ac:dyDescent="0.25">
      <c r="A70" s="78">
        <v>68</v>
      </c>
      <c r="B70" s="68">
        <v>1002</v>
      </c>
      <c r="C70" s="68">
        <v>10</v>
      </c>
      <c r="D70" s="69" t="s">
        <v>13</v>
      </c>
      <c r="E70" s="68">
        <v>710</v>
      </c>
      <c r="F70" s="68">
        <v>0</v>
      </c>
      <c r="G70" s="68">
        <f t="shared" si="9"/>
        <v>710</v>
      </c>
      <c r="H70" s="79">
        <f t="shared" si="10"/>
        <v>781.00000000000011</v>
      </c>
      <c r="I70" s="78">
        <f>I69</f>
        <v>27720</v>
      </c>
      <c r="J70" s="80">
        <v>0</v>
      </c>
      <c r="K70" s="81">
        <f t="shared" si="12"/>
        <v>0</v>
      </c>
      <c r="L70" s="81">
        <f t="shared" si="13"/>
        <v>0</v>
      </c>
      <c r="M70" s="82">
        <f t="shared" si="14"/>
        <v>0</v>
      </c>
      <c r="N70" s="83">
        <f t="shared" si="15"/>
        <v>2343000.0000000005</v>
      </c>
      <c r="O70" s="78" t="s">
        <v>36</v>
      </c>
    </row>
    <row r="71" spans="1:20" x14ac:dyDescent="0.25">
      <c r="A71" s="78">
        <v>69</v>
      </c>
      <c r="B71" s="68">
        <v>1003</v>
      </c>
      <c r="C71" s="68">
        <v>10</v>
      </c>
      <c r="D71" s="69" t="s">
        <v>13</v>
      </c>
      <c r="E71" s="68">
        <v>683</v>
      </c>
      <c r="F71" s="68">
        <v>37</v>
      </c>
      <c r="G71" s="68">
        <f t="shared" si="9"/>
        <v>720</v>
      </c>
      <c r="H71" s="79">
        <f t="shared" si="10"/>
        <v>792.00000000000011</v>
      </c>
      <c r="I71" s="78">
        <f>I70</f>
        <v>27720</v>
      </c>
      <c r="J71" s="80">
        <f t="shared" si="11"/>
        <v>19958400</v>
      </c>
      <c r="K71" s="81">
        <f t="shared" si="12"/>
        <v>22952160</v>
      </c>
      <c r="L71" s="81">
        <f t="shared" si="13"/>
        <v>15966720</v>
      </c>
      <c r="M71" s="82">
        <f t="shared" si="14"/>
        <v>57500</v>
      </c>
      <c r="N71" s="83">
        <f t="shared" si="15"/>
        <v>2376000.0000000005</v>
      </c>
      <c r="O71" s="78" t="s">
        <v>35</v>
      </c>
    </row>
    <row r="72" spans="1:20" x14ac:dyDescent="0.25">
      <c r="A72" s="78">
        <v>70</v>
      </c>
      <c r="B72" s="68">
        <v>1004</v>
      </c>
      <c r="C72" s="68">
        <v>10</v>
      </c>
      <c r="D72" s="69" t="s">
        <v>13</v>
      </c>
      <c r="E72" s="68">
        <v>683</v>
      </c>
      <c r="F72" s="68">
        <v>37</v>
      </c>
      <c r="G72" s="68">
        <f t="shared" si="9"/>
        <v>720</v>
      </c>
      <c r="H72" s="79">
        <f t="shared" si="10"/>
        <v>792.00000000000011</v>
      </c>
      <c r="I72" s="78">
        <f>I71</f>
        <v>27720</v>
      </c>
      <c r="J72" s="80">
        <f t="shared" si="11"/>
        <v>19958400</v>
      </c>
      <c r="K72" s="81">
        <f t="shared" si="12"/>
        <v>22952160</v>
      </c>
      <c r="L72" s="81">
        <f t="shared" si="13"/>
        <v>15966720</v>
      </c>
      <c r="M72" s="82">
        <f t="shared" si="14"/>
        <v>57500</v>
      </c>
      <c r="N72" s="83">
        <f t="shared" si="15"/>
        <v>2376000.0000000005</v>
      </c>
      <c r="O72" s="78" t="s">
        <v>35</v>
      </c>
    </row>
    <row r="73" spans="1:20" x14ac:dyDescent="0.25">
      <c r="A73" s="78">
        <v>71</v>
      </c>
      <c r="B73" s="68">
        <v>1005</v>
      </c>
      <c r="C73" s="68">
        <v>10</v>
      </c>
      <c r="D73" s="69" t="s">
        <v>13</v>
      </c>
      <c r="E73" s="68">
        <v>635</v>
      </c>
      <c r="F73" s="68">
        <v>40</v>
      </c>
      <c r="G73" s="68">
        <f t="shared" si="9"/>
        <v>675</v>
      </c>
      <c r="H73" s="79">
        <f t="shared" si="10"/>
        <v>742.50000000000011</v>
      </c>
      <c r="I73" s="78">
        <f>I72</f>
        <v>27720</v>
      </c>
      <c r="J73" s="80">
        <f t="shared" si="11"/>
        <v>18711000</v>
      </c>
      <c r="K73" s="81">
        <f t="shared" si="12"/>
        <v>21517650</v>
      </c>
      <c r="L73" s="81">
        <f t="shared" si="13"/>
        <v>14968800</v>
      </c>
      <c r="M73" s="82">
        <f t="shared" si="14"/>
        <v>54000</v>
      </c>
      <c r="N73" s="83">
        <f t="shared" si="15"/>
        <v>2227500.0000000005</v>
      </c>
      <c r="O73" s="78" t="s">
        <v>35</v>
      </c>
    </row>
    <row r="74" spans="1:20" x14ac:dyDescent="0.25">
      <c r="A74" s="78">
        <v>72</v>
      </c>
      <c r="B74" s="68">
        <v>1006</v>
      </c>
      <c r="C74" s="68">
        <v>10</v>
      </c>
      <c r="D74" s="69" t="s">
        <v>13</v>
      </c>
      <c r="E74" s="68">
        <v>635</v>
      </c>
      <c r="F74" s="68">
        <v>40</v>
      </c>
      <c r="G74" s="68">
        <f t="shared" si="9"/>
        <v>675</v>
      </c>
      <c r="H74" s="79">
        <f t="shared" si="10"/>
        <v>742.50000000000011</v>
      </c>
      <c r="I74" s="78">
        <f>I73</f>
        <v>27720</v>
      </c>
      <c r="J74" s="80">
        <f t="shared" si="11"/>
        <v>18711000</v>
      </c>
      <c r="K74" s="81">
        <f t="shared" si="12"/>
        <v>21517650</v>
      </c>
      <c r="L74" s="81">
        <f t="shared" si="13"/>
        <v>14968800</v>
      </c>
      <c r="M74" s="82">
        <f t="shared" si="14"/>
        <v>54000</v>
      </c>
      <c r="N74" s="83">
        <f t="shared" si="15"/>
        <v>2227500.0000000005</v>
      </c>
      <c r="O74" s="78" t="s">
        <v>35</v>
      </c>
    </row>
    <row r="75" spans="1:20" x14ac:dyDescent="0.25">
      <c r="A75" s="78">
        <v>73</v>
      </c>
      <c r="B75" s="68">
        <v>1007</v>
      </c>
      <c r="C75" s="68">
        <v>10</v>
      </c>
      <c r="D75" s="68" t="s">
        <v>11</v>
      </c>
      <c r="E75" s="68">
        <v>1025</v>
      </c>
      <c r="F75" s="68">
        <v>155</v>
      </c>
      <c r="G75" s="68">
        <f t="shared" si="9"/>
        <v>1180</v>
      </c>
      <c r="H75" s="79">
        <f t="shared" si="10"/>
        <v>1298</v>
      </c>
      <c r="I75" s="78">
        <f>I74</f>
        <v>27720</v>
      </c>
      <c r="J75" s="80">
        <f t="shared" si="11"/>
        <v>32709600</v>
      </c>
      <c r="K75" s="81">
        <f t="shared" si="12"/>
        <v>37616040</v>
      </c>
      <c r="L75" s="81">
        <f t="shared" si="13"/>
        <v>26167680</v>
      </c>
      <c r="M75" s="82">
        <f t="shared" si="14"/>
        <v>94000</v>
      </c>
      <c r="N75" s="83">
        <f t="shared" si="15"/>
        <v>3894000</v>
      </c>
      <c r="O75" s="78" t="s">
        <v>35</v>
      </c>
    </row>
    <row r="76" spans="1:20" x14ac:dyDescent="0.25">
      <c r="A76" s="78">
        <v>74</v>
      </c>
      <c r="B76" s="68">
        <v>1008</v>
      </c>
      <c r="C76" s="68">
        <v>10</v>
      </c>
      <c r="D76" s="68" t="s">
        <v>11</v>
      </c>
      <c r="E76" s="68">
        <v>1025</v>
      </c>
      <c r="F76" s="68">
        <v>155</v>
      </c>
      <c r="G76" s="68">
        <f t="shared" si="9"/>
        <v>1180</v>
      </c>
      <c r="H76" s="79">
        <f t="shared" si="10"/>
        <v>1298</v>
      </c>
      <c r="I76" s="78">
        <f>I75</f>
        <v>27720</v>
      </c>
      <c r="J76" s="80">
        <f t="shared" si="11"/>
        <v>32709600</v>
      </c>
      <c r="K76" s="81">
        <f t="shared" si="12"/>
        <v>37616040</v>
      </c>
      <c r="L76" s="81">
        <f t="shared" si="13"/>
        <v>26167680</v>
      </c>
      <c r="M76" s="82">
        <f t="shared" si="14"/>
        <v>94000</v>
      </c>
      <c r="N76" s="83">
        <f t="shared" si="15"/>
        <v>3894000</v>
      </c>
      <c r="O76" s="78" t="s">
        <v>35</v>
      </c>
    </row>
    <row r="77" spans="1:20" x14ac:dyDescent="0.25">
      <c r="A77" s="78">
        <v>75</v>
      </c>
      <c r="B77" s="68">
        <v>1101</v>
      </c>
      <c r="C77" s="68">
        <v>11</v>
      </c>
      <c r="D77" s="68" t="s">
        <v>13</v>
      </c>
      <c r="E77" s="68">
        <v>825</v>
      </c>
      <c r="F77" s="68">
        <v>0</v>
      </c>
      <c r="G77" s="68">
        <f t="shared" si="9"/>
        <v>825</v>
      </c>
      <c r="H77" s="79">
        <f t="shared" si="10"/>
        <v>907.50000000000011</v>
      </c>
      <c r="I77" s="78">
        <f>I71+80</f>
        <v>27800</v>
      </c>
      <c r="J77" s="80">
        <v>0</v>
      </c>
      <c r="K77" s="81">
        <f t="shared" si="12"/>
        <v>0</v>
      </c>
      <c r="L77" s="81">
        <f t="shared" si="13"/>
        <v>0</v>
      </c>
      <c r="M77" s="82">
        <f t="shared" si="14"/>
        <v>0</v>
      </c>
      <c r="N77" s="83">
        <f t="shared" si="15"/>
        <v>2722500.0000000005</v>
      </c>
      <c r="O77" s="78" t="s">
        <v>36</v>
      </c>
    </row>
    <row r="78" spans="1:20" s="39" customFormat="1" x14ac:dyDescent="0.25">
      <c r="A78" s="78">
        <v>76</v>
      </c>
      <c r="B78" s="68">
        <v>1102</v>
      </c>
      <c r="C78" s="68">
        <v>11</v>
      </c>
      <c r="D78" s="69" t="s">
        <v>13</v>
      </c>
      <c r="E78" s="68">
        <v>710</v>
      </c>
      <c r="F78" s="68">
        <v>0</v>
      </c>
      <c r="G78" s="68">
        <f t="shared" si="9"/>
        <v>710</v>
      </c>
      <c r="H78" s="79">
        <f t="shared" si="10"/>
        <v>781.00000000000011</v>
      </c>
      <c r="I78" s="78">
        <f>I77</f>
        <v>27800</v>
      </c>
      <c r="J78" s="80">
        <v>0</v>
      </c>
      <c r="K78" s="81">
        <f t="shared" si="12"/>
        <v>0</v>
      </c>
      <c r="L78" s="81">
        <f t="shared" si="13"/>
        <v>0</v>
      </c>
      <c r="M78" s="82">
        <f t="shared" si="14"/>
        <v>0</v>
      </c>
      <c r="N78" s="83">
        <f t="shared" si="15"/>
        <v>2343000.0000000005</v>
      </c>
      <c r="O78" s="78" t="s">
        <v>36</v>
      </c>
      <c r="P78" s="1"/>
      <c r="Q78" s="1"/>
      <c r="R78" s="1"/>
    </row>
    <row r="79" spans="1:20" x14ac:dyDescent="0.25">
      <c r="A79" s="78">
        <v>77</v>
      </c>
      <c r="B79" s="68">
        <v>1103</v>
      </c>
      <c r="C79" s="68">
        <v>11</v>
      </c>
      <c r="D79" s="69" t="s">
        <v>13</v>
      </c>
      <c r="E79" s="68">
        <v>683</v>
      </c>
      <c r="F79" s="68">
        <v>37</v>
      </c>
      <c r="G79" s="68">
        <f t="shared" si="9"/>
        <v>720</v>
      </c>
      <c r="H79" s="79">
        <f t="shared" si="10"/>
        <v>792.00000000000011</v>
      </c>
      <c r="I79" s="78">
        <f>I78</f>
        <v>27800</v>
      </c>
      <c r="J79" s="80">
        <f t="shared" si="11"/>
        <v>20016000</v>
      </c>
      <c r="K79" s="81">
        <f t="shared" si="12"/>
        <v>23018400</v>
      </c>
      <c r="L79" s="81">
        <f t="shared" si="13"/>
        <v>16012800</v>
      </c>
      <c r="M79" s="82">
        <f t="shared" si="14"/>
        <v>57500</v>
      </c>
      <c r="N79" s="83">
        <f t="shared" si="15"/>
        <v>2376000.0000000005</v>
      </c>
      <c r="O79" s="78" t="s">
        <v>35</v>
      </c>
    </row>
    <row r="80" spans="1:20" x14ac:dyDescent="0.25">
      <c r="A80" s="78">
        <v>78</v>
      </c>
      <c r="B80" s="68">
        <v>1104</v>
      </c>
      <c r="C80" s="68">
        <v>11</v>
      </c>
      <c r="D80" s="69" t="s">
        <v>13</v>
      </c>
      <c r="E80" s="68">
        <v>683</v>
      </c>
      <c r="F80" s="68">
        <v>37</v>
      </c>
      <c r="G80" s="68">
        <f t="shared" si="9"/>
        <v>720</v>
      </c>
      <c r="H80" s="79">
        <f t="shared" si="10"/>
        <v>792.00000000000011</v>
      </c>
      <c r="I80" s="78">
        <f>I79</f>
        <v>27800</v>
      </c>
      <c r="J80" s="80">
        <f t="shared" si="11"/>
        <v>20016000</v>
      </c>
      <c r="K80" s="81">
        <f t="shared" si="12"/>
        <v>23018400</v>
      </c>
      <c r="L80" s="81">
        <f t="shared" si="13"/>
        <v>16012800</v>
      </c>
      <c r="M80" s="82">
        <f t="shared" si="14"/>
        <v>57500</v>
      </c>
      <c r="N80" s="83">
        <f t="shared" si="15"/>
        <v>2376000.0000000005</v>
      </c>
      <c r="O80" s="78" t="s">
        <v>35</v>
      </c>
    </row>
    <row r="81" spans="1:19" x14ac:dyDescent="0.25">
      <c r="A81" s="78">
        <v>79</v>
      </c>
      <c r="B81" s="68">
        <v>1105</v>
      </c>
      <c r="C81" s="68">
        <v>11</v>
      </c>
      <c r="D81" s="69" t="s">
        <v>13</v>
      </c>
      <c r="E81" s="68">
        <v>635</v>
      </c>
      <c r="F81" s="68">
        <v>40</v>
      </c>
      <c r="G81" s="68">
        <f t="shared" si="9"/>
        <v>675</v>
      </c>
      <c r="H81" s="79">
        <f t="shared" si="10"/>
        <v>742.50000000000011</v>
      </c>
      <c r="I81" s="78">
        <f>I80</f>
        <v>27800</v>
      </c>
      <c r="J81" s="80">
        <f t="shared" si="11"/>
        <v>18765000</v>
      </c>
      <c r="K81" s="81">
        <f t="shared" si="12"/>
        <v>21579750</v>
      </c>
      <c r="L81" s="81">
        <f t="shared" si="13"/>
        <v>15012000</v>
      </c>
      <c r="M81" s="82">
        <f t="shared" si="14"/>
        <v>54000</v>
      </c>
      <c r="N81" s="83">
        <f t="shared" si="15"/>
        <v>2227500.0000000005</v>
      </c>
      <c r="O81" s="78" t="s">
        <v>35</v>
      </c>
    </row>
    <row r="82" spans="1:19" x14ac:dyDescent="0.25">
      <c r="A82" s="78">
        <v>80</v>
      </c>
      <c r="B82" s="68">
        <v>1106</v>
      </c>
      <c r="C82" s="68">
        <v>11</v>
      </c>
      <c r="D82" s="69" t="s">
        <v>13</v>
      </c>
      <c r="E82" s="68">
        <v>635</v>
      </c>
      <c r="F82" s="68">
        <v>40</v>
      </c>
      <c r="G82" s="68">
        <f t="shared" si="9"/>
        <v>675</v>
      </c>
      <c r="H82" s="79">
        <f t="shared" si="10"/>
        <v>742.50000000000011</v>
      </c>
      <c r="I82" s="78">
        <f>I81</f>
        <v>27800</v>
      </c>
      <c r="J82" s="80">
        <f t="shared" si="11"/>
        <v>18765000</v>
      </c>
      <c r="K82" s="81">
        <f t="shared" si="12"/>
        <v>21579750</v>
      </c>
      <c r="L82" s="81">
        <f t="shared" si="13"/>
        <v>15012000</v>
      </c>
      <c r="M82" s="82">
        <f t="shared" si="14"/>
        <v>54000</v>
      </c>
      <c r="N82" s="83">
        <f t="shared" si="15"/>
        <v>2227500.0000000005</v>
      </c>
      <c r="O82" s="78" t="s">
        <v>35</v>
      </c>
    </row>
    <row r="83" spans="1:19" x14ac:dyDescent="0.25">
      <c r="A83" s="78">
        <v>81</v>
      </c>
      <c r="B83" s="68">
        <v>1107</v>
      </c>
      <c r="C83" s="68">
        <v>11</v>
      </c>
      <c r="D83" s="68" t="s">
        <v>11</v>
      </c>
      <c r="E83" s="68">
        <v>1025</v>
      </c>
      <c r="F83" s="68">
        <v>155</v>
      </c>
      <c r="G83" s="68">
        <f t="shared" si="9"/>
        <v>1180</v>
      </c>
      <c r="H83" s="79">
        <f t="shared" si="10"/>
        <v>1298</v>
      </c>
      <c r="I83" s="78">
        <f>I82</f>
        <v>27800</v>
      </c>
      <c r="J83" s="80">
        <f t="shared" si="11"/>
        <v>32804000</v>
      </c>
      <c r="K83" s="81">
        <f t="shared" si="12"/>
        <v>37724600</v>
      </c>
      <c r="L83" s="81">
        <f t="shared" si="13"/>
        <v>26243200</v>
      </c>
      <c r="M83" s="82">
        <f t="shared" si="14"/>
        <v>94500</v>
      </c>
      <c r="N83" s="83">
        <f t="shared" si="15"/>
        <v>3894000</v>
      </c>
      <c r="O83" s="78" t="s">
        <v>35</v>
      </c>
    </row>
    <row r="84" spans="1:19" x14ac:dyDescent="0.25">
      <c r="A84" s="78">
        <v>82</v>
      </c>
      <c r="B84" s="68">
        <v>1108</v>
      </c>
      <c r="C84" s="68">
        <v>11</v>
      </c>
      <c r="D84" s="68" t="s">
        <v>11</v>
      </c>
      <c r="E84" s="68">
        <v>1025</v>
      </c>
      <c r="F84" s="68">
        <v>155</v>
      </c>
      <c r="G84" s="68">
        <f t="shared" si="9"/>
        <v>1180</v>
      </c>
      <c r="H84" s="79">
        <f t="shared" si="10"/>
        <v>1298</v>
      </c>
      <c r="I84" s="78">
        <f>I83</f>
        <v>27800</v>
      </c>
      <c r="J84" s="80">
        <f t="shared" si="11"/>
        <v>32804000</v>
      </c>
      <c r="K84" s="81">
        <f t="shared" si="12"/>
        <v>37724600</v>
      </c>
      <c r="L84" s="81">
        <f t="shared" si="13"/>
        <v>26243200</v>
      </c>
      <c r="M84" s="82">
        <f t="shared" si="14"/>
        <v>94500</v>
      </c>
      <c r="N84" s="83">
        <f t="shared" si="15"/>
        <v>3894000</v>
      </c>
      <c r="O84" s="78" t="s">
        <v>35</v>
      </c>
    </row>
    <row r="85" spans="1:19" x14ac:dyDescent="0.25">
      <c r="A85" s="78">
        <v>83</v>
      </c>
      <c r="B85" s="68">
        <v>1201</v>
      </c>
      <c r="C85" s="68">
        <v>12</v>
      </c>
      <c r="D85" s="68" t="s">
        <v>13</v>
      </c>
      <c r="E85" s="68">
        <v>825</v>
      </c>
      <c r="F85" s="68">
        <v>0</v>
      </c>
      <c r="G85" s="68">
        <f t="shared" si="9"/>
        <v>825</v>
      </c>
      <c r="H85" s="79">
        <f t="shared" si="10"/>
        <v>907.50000000000011</v>
      </c>
      <c r="I85" s="78">
        <f>I79+80</f>
        <v>27880</v>
      </c>
      <c r="J85" s="80">
        <v>0</v>
      </c>
      <c r="K85" s="81">
        <f t="shared" si="12"/>
        <v>0</v>
      </c>
      <c r="L85" s="81">
        <f t="shared" si="13"/>
        <v>0</v>
      </c>
      <c r="M85" s="82">
        <f t="shared" si="14"/>
        <v>0</v>
      </c>
      <c r="N85" s="83">
        <f t="shared" si="15"/>
        <v>2722500.0000000005</v>
      </c>
      <c r="O85" s="78" t="s">
        <v>36</v>
      </c>
    </row>
    <row r="86" spans="1:19" x14ac:dyDescent="0.25">
      <c r="A86" s="78">
        <v>84</v>
      </c>
      <c r="B86" s="68">
        <v>1202</v>
      </c>
      <c r="C86" s="68">
        <v>12</v>
      </c>
      <c r="D86" s="69" t="s">
        <v>13</v>
      </c>
      <c r="E86" s="68">
        <v>710</v>
      </c>
      <c r="F86" s="68">
        <v>0</v>
      </c>
      <c r="G86" s="68">
        <f t="shared" si="9"/>
        <v>710</v>
      </c>
      <c r="H86" s="79">
        <f t="shared" si="10"/>
        <v>781.00000000000011</v>
      </c>
      <c r="I86" s="78">
        <f>I85</f>
        <v>27880</v>
      </c>
      <c r="J86" s="80">
        <v>0</v>
      </c>
      <c r="K86" s="81">
        <f t="shared" si="12"/>
        <v>0</v>
      </c>
      <c r="L86" s="81">
        <f t="shared" si="13"/>
        <v>0</v>
      </c>
      <c r="M86" s="82">
        <f t="shared" si="14"/>
        <v>0</v>
      </c>
      <c r="N86" s="83">
        <f t="shared" si="15"/>
        <v>2343000.0000000005</v>
      </c>
      <c r="O86" s="78" t="s">
        <v>36</v>
      </c>
      <c r="S86" s="2"/>
    </row>
    <row r="87" spans="1:19" x14ac:dyDescent="0.25">
      <c r="A87" s="78">
        <v>85</v>
      </c>
      <c r="B87" s="68">
        <v>1203</v>
      </c>
      <c r="C87" s="68">
        <v>12</v>
      </c>
      <c r="D87" s="69" t="s">
        <v>13</v>
      </c>
      <c r="E87" s="68">
        <v>683</v>
      </c>
      <c r="F87" s="68">
        <v>37</v>
      </c>
      <c r="G87" s="68">
        <f t="shared" si="9"/>
        <v>720</v>
      </c>
      <c r="H87" s="79">
        <f t="shared" si="10"/>
        <v>792.00000000000011</v>
      </c>
      <c r="I87" s="78">
        <f>I86</f>
        <v>27880</v>
      </c>
      <c r="J87" s="80">
        <f t="shared" si="11"/>
        <v>20073600</v>
      </c>
      <c r="K87" s="81">
        <f t="shared" si="12"/>
        <v>23084640</v>
      </c>
      <c r="L87" s="81">
        <f t="shared" si="13"/>
        <v>16058880</v>
      </c>
      <c r="M87" s="82">
        <f t="shared" si="14"/>
        <v>57500</v>
      </c>
      <c r="N87" s="83">
        <f t="shared" si="15"/>
        <v>2376000.0000000005</v>
      </c>
      <c r="O87" s="78" t="s">
        <v>35</v>
      </c>
      <c r="S87" s="2"/>
    </row>
    <row r="88" spans="1:19" x14ac:dyDescent="0.25">
      <c r="A88" s="78">
        <v>86</v>
      </c>
      <c r="B88" s="68">
        <v>1204</v>
      </c>
      <c r="C88" s="68">
        <v>12</v>
      </c>
      <c r="D88" s="69" t="s">
        <v>13</v>
      </c>
      <c r="E88" s="68">
        <v>683</v>
      </c>
      <c r="F88" s="68">
        <v>37</v>
      </c>
      <c r="G88" s="68">
        <f t="shared" si="9"/>
        <v>720</v>
      </c>
      <c r="H88" s="79">
        <f t="shared" si="10"/>
        <v>792.00000000000011</v>
      </c>
      <c r="I88" s="78">
        <f>I87</f>
        <v>27880</v>
      </c>
      <c r="J88" s="80">
        <f t="shared" si="11"/>
        <v>20073600</v>
      </c>
      <c r="K88" s="81">
        <f t="shared" si="12"/>
        <v>23084640</v>
      </c>
      <c r="L88" s="81">
        <f t="shared" si="13"/>
        <v>16058880</v>
      </c>
      <c r="M88" s="82">
        <f t="shared" si="14"/>
        <v>57500</v>
      </c>
      <c r="N88" s="83">
        <f t="shared" si="15"/>
        <v>2376000.0000000005</v>
      </c>
      <c r="O88" s="78" t="s">
        <v>35</v>
      </c>
      <c r="S88" s="2"/>
    </row>
    <row r="89" spans="1:19" x14ac:dyDescent="0.25">
      <c r="A89" s="78">
        <v>87</v>
      </c>
      <c r="B89" s="68">
        <v>1205</v>
      </c>
      <c r="C89" s="68">
        <v>12</v>
      </c>
      <c r="D89" s="69" t="s">
        <v>13</v>
      </c>
      <c r="E89" s="68">
        <v>635</v>
      </c>
      <c r="F89" s="68">
        <v>40</v>
      </c>
      <c r="G89" s="68">
        <f t="shared" si="9"/>
        <v>675</v>
      </c>
      <c r="H89" s="79">
        <f t="shared" si="10"/>
        <v>742.50000000000011</v>
      </c>
      <c r="I89" s="78">
        <f>I88</f>
        <v>27880</v>
      </c>
      <c r="J89" s="80">
        <f t="shared" si="11"/>
        <v>18819000</v>
      </c>
      <c r="K89" s="81">
        <f t="shared" si="12"/>
        <v>21641850</v>
      </c>
      <c r="L89" s="81">
        <f t="shared" si="13"/>
        <v>15055200</v>
      </c>
      <c r="M89" s="82">
        <f t="shared" si="14"/>
        <v>54000</v>
      </c>
      <c r="N89" s="83">
        <f t="shared" si="15"/>
        <v>2227500.0000000005</v>
      </c>
      <c r="O89" s="78" t="s">
        <v>35</v>
      </c>
      <c r="S89" s="2"/>
    </row>
    <row r="90" spans="1:19" x14ac:dyDescent="0.25">
      <c r="A90" s="78">
        <v>88</v>
      </c>
      <c r="B90" s="68">
        <v>1206</v>
      </c>
      <c r="C90" s="68">
        <v>12</v>
      </c>
      <c r="D90" s="69" t="s">
        <v>13</v>
      </c>
      <c r="E90" s="68">
        <v>635</v>
      </c>
      <c r="F90" s="68">
        <v>40</v>
      </c>
      <c r="G90" s="68">
        <f t="shared" si="9"/>
        <v>675</v>
      </c>
      <c r="H90" s="79">
        <f t="shared" si="10"/>
        <v>742.50000000000011</v>
      </c>
      <c r="I90" s="78">
        <f>I89</f>
        <v>27880</v>
      </c>
      <c r="J90" s="80">
        <f t="shared" si="11"/>
        <v>18819000</v>
      </c>
      <c r="K90" s="81">
        <f t="shared" si="12"/>
        <v>21641850</v>
      </c>
      <c r="L90" s="81">
        <f t="shared" si="13"/>
        <v>15055200</v>
      </c>
      <c r="M90" s="82">
        <f t="shared" si="14"/>
        <v>54000</v>
      </c>
      <c r="N90" s="83">
        <f t="shared" si="15"/>
        <v>2227500.0000000005</v>
      </c>
      <c r="O90" s="78" t="s">
        <v>35</v>
      </c>
      <c r="S90" s="2"/>
    </row>
    <row r="91" spans="1:19" x14ac:dyDescent="0.25">
      <c r="A91" s="78">
        <v>89</v>
      </c>
      <c r="B91" s="68">
        <v>1207</v>
      </c>
      <c r="C91" s="68">
        <v>12</v>
      </c>
      <c r="D91" s="68" t="s">
        <v>11</v>
      </c>
      <c r="E91" s="68">
        <v>1025</v>
      </c>
      <c r="F91" s="68">
        <v>155</v>
      </c>
      <c r="G91" s="68">
        <f t="shared" si="9"/>
        <v>1180</v>
      </c>
      <c r="H91" s="79">
        <f t="shared" si="10"/>
        <v>1298</v>
      </c>
      <c r="I91" s="78">
        <f>I90</f>
        <v>27880</v>
      </c>
      <c r="J91" s="80">
        <f t="shared" si="11"/>
        <v>32898400</v>
      </c>
      <c r="K91" s="81">
        <f t="shared" si="12"/>
        <v>37833160</v>
      </c>
      <c r="L91" s="81">
        <f t="shared" si="13"/>
        <v>26318720</v>
      </c>
      <c r="M91" s="82">
        <f t="shared" si="14"/>
        <v>94500</v>
      </c>
      <c r="N91" s="83">
        <f t="shared" si="15"/>
        <v>3894000</v>
      </c>
      <c r="O91" s="78" t="s">
        <v>35</v>
      </c>
      <c r="S91" s="2"/>
    </row>
    <row r="92" spans="1:19" x14ac:dyDescent="0.25">
      <c r="A92" s="78">
        <v>90</v>
      </c>
      <c r="B92" s="68">
        <v>1208</v>
      </c>
      <c r="C92" s="68">
        <v>12</v>
      </c>
      <c r="D92" s="68" t="s">
        <v>11</v>
      </c>
      <c r="E92" s="68">
        <v>1025</v>
      </c>
      <c r="F92" s="68">
        <v>155</v>
      </c>
      <c r="G92" s="68">
        <f t="shared" si="9"/>
        <v>1180</v>
      </c>
      <c r="H92" s="79">
        <f t="shared" si="10"/>
        <v>1298</v>
      </c>
      <c r="I92" s="78">
        <f>I91</f>
        <v>27880</v>
      </c>
      <c r="J92" s="80">
        <f t="shared" si="11"/>
        <v>32898400</v>
      </c>
      <c r="K92" s="81">
        <f t="shared" si="12"/>
        <v>37833160</v>
      </c>
      <c r="L92" s="81">
        <f t="shared" si="13"/>
        <v>26318720</v>
      </c>
      <c r="M92" s="82">
        <f t="shared" si="14"/>
        <v>94500</v>
      </c>
      <c r="N92" s="83">
        <f t="shared" si="15"/>
        <v>3894000</v>
      </c>
      <c r="O92" s="78" t="s">
        <v>35</v>
      </c>
      <c r="S92" s="2"/>
    </row>
    <row r="93" spans="1:19" x14ac:dyDescent="0.25">
      <c r="A93" s="78">
        <v>91</v>
      </c>
      <c r="B93" s="68">
        <v>1301</v>
      </c>
      <c r="C93" s="68">
        <v>13</v>
      </c>
      <c r="D93" s="68" t="s">
        <v>13</v>
      </c>
      <c r="E93" s="68">
        <v>825</v>
      </c>
      <c r="F93" s="68">
        <v>0</v>
      </c>
      <c r="G93" s="68">
        <f t="shared" si="9"/>
        <v>825</v>
      </c>
      <c r="H93" s="79">
        <f t="shared" si="10"/>
        <v>907.50000000000011</v>
      </c>
      <c r="I93" s="78">
        <f>I87+80</f>
        <v>27960</v>
      </c>
      <c r="J93" s="80">
        <v>0</v>
      </c>
      <c r="K93" s="81">
        <f t="shared" si="12"/>
        <v>0</v>
      </c>
      <c r="L93" s="81">
        <f t="shared" si="13"/>
        <v>0</v>
      </c>
      <c r="M93" s="82">
        <f t="shared" si="14"/>
        <v>0</v>
      </c>
      <c r="N93" s="83">
        <f t="shared" si="15"/>
        <v>2722500.0000000005</v>
      </c>
      <c r="O93" s="78" t="s">
        <v>36</v>
      </c>
      <c r="S93" s="2"/>
    </row>
    <row r="94" spans="1:19" x14ac:dyDescent="0.25">
      <c r="A94" s="78">
        <v>92</v>
      </c>
      <c r="B94" s="68">
        <v>1302</v>
      </c>
      <c r="C94" s="68">
        <v>13</v>
      </c>
      <c r="D94" s="69" t="s">
        <v>13</v>
      </c>
      <c r="E94" s="68">
        <v>710</v>
      </c>
      <c r="F94" s="68">
        <v>0</v>
      </c>
      <c r="G94" s="68">
        <f t="shared" si="9"/>
        <v>710</v>
      </c>
      <c r="H94" s="79">
        <f t="shared" si="10"/>
        <v>781.00000000000011</v>
      </c>
      <c r="I94" s="78">
        <f>I93</f>
        <v>27960</v>
      </c>
      <c r="J94" s="80">
        <v>0</v>
      </c>
      <c r="K94" s="81">
        <f t="shared" si="12"/>
        <v>0</v>
      </c>
      <c r="L94" s="81">
        <f t="shared" si="13"/>
        <v>0</v>
      </c>
      <c r="M94" s="82">
        <f t="shared" si="14"/>
        <v>0</v>
      </c>
      <c r="N94" s="83">
        <f t="shared" si="15"/>
        <v>2343000.0000000005</v>
      </c>
      <c r="O94" s="78" t="s">
        <v>36</v>
      </c>
      <c r="S94" s="2"/>
    </row>
    <row r="95" spans="1:19" x14ac:dyDescent="0.25">
      <c r="A95" s="78">
        <v>93</v>
      </c>
      <c r="B95" s="68">
        <v>1303</v>
      </c>
      <c r="C95" s="68">
        <v>13</v>
      </c>
      <c r="D95" s="69" t="s">
        <v>13</v>
      </c>
      <c r="E95" s="68">
        <v>683</v>
      </c>
      <c r="F95" s="68">
        <v>37</v>
      </c>
      <c r="G95" s="68">
        <f t="shared" si="9"/>
        <v>720</v>
      </c>
      <c r="H95" s="79">
        <f t="shared" si="10"/>
        <v>792.00000000000011</v>
      </c>
      <c r="I95" s="78">
        <f>I94</f>
        <v>27960</v>
      </c>
      <c r="J95" s="80">
        <f t="shared" si="11"/>
        <v>20131200</v>
      </c>
      <c r="K95" s="81">
        <f t="shared" si="12"/>
        <v>23150880</v>
      </c>
      <c r="L95" s="81">
        <f t="shared" si="13"/>
        <v>16104960</v>
      </c>
      <c r="M95" s="82">
        <f t="shared" si="14"/>
        <v>58000</v>
      </c>
      <c r="N95" s="83">
        <f t="shared" si="15"/>
        <v>2376000.0000000005</v>
      </c>
      <c r="O95" s="78" t="s">
        <v>35</v>
      </c>
      <c r="S95" s="2"/>
    </row>
    <row r="96" spans="1:19" x14ac:dyDescent="0.25">
      <c r="A96" s="78">
        <v>94</v>
      </c>
      <c r="B96" s="68">
        <v>1304</v>
      </c>
      <c r="C96" s="68">
        <v>13</v>
      </c>
      <c r="D96" s="69" t="s">
        <v>13</v>
      </c>
      <c r="E96" s="68">
        <v>683</v>
      </c>
      <c r="F96" s="68">
        <v>37</v>
      </c>
      <c r="G96" s="68">
        <f t="shared" si="9"/>
        <v>720</v>
      </c>
      <c r="H96" s="79">
        <f t="shared" si="10"/>
        <v>792.00000000000011</v>
      </c>
      <c r="I96" s="78">
        <f>I95</f>
        <v>27960</v>
      </c>
      <c r="J96" s="80">
        <f t="shared" si="11"/>
        <v>20131200</v>
      </c>
      <c r="K96" s="81">
        <f t="shared" si="12"/>
        <v>23150880</v>
      </c>
      <c r="L96" s="81">
        <f t="shared" si="13"/>
        <v>16104960</v>
      </c>
      <c r="M96" s="82">
        <f t="shared" si="14"/>
        <v>58000</v>
      </c>
      <c r="N96" s="83">
        <f t="shared" si="15"/>
        <v>2376000.0000000005</v>
      </c>
      <c r="O96" s="78" t="s">
        <v>35</v>
      </c>
      <c r="S96" s="2"/>
    </row>
    <row r="97" spans="1:19" x14ac:dyDescent="0.25">
      <c r="A97" s="78">
        <v>95</v>
      </c>
      <c r="B97" s="68">
        <v>1305</v>
      </c>
      <c r="C97" s="68">
        <v>13</v>
      </c>
      <c r="D97" s="69" t="s">
        <v>13</v>
      </c>
      <c r="E97" s="68">
        <v>635</v>
      </c>
      <c r="F97" s="68">
        <v>40</v>
      </c>
      <c r="G97" s="68">
        <f t="shared" si="9"/>
        <v>675</v>
      </c>
      <c r="H97" s="79">
        <f t="shared" si="10"/>
        <v>742.50000000000011</v>
      </c>
      <c r="I97" s="78">
        <f>I96</f>
        <v>27960</v>
      </c>
      <c r="J97" s="80">
        <f t="shared" si="11"/>
        <v>18873000</v>
      </c>
      <c r="K97" s="81">
        <f t="shared" si="12"/>
        <v>21703950</v>
      </c>
      <c r="L97" s="81">
        <f t="shared" si="13"/>
        <v>15098400</v>
      </c>
      <c r="M97" s="82">
        <f t="shared" si="14"/>
        <v>54500</v>
      </c>
      <c r="N97" s="83">
        <f t="shared" si="15"/>
        <v>2227500.0000000005</v>
      </c>
      <c r="O97" s="78" t="s">
        <v>35</v>
      </c>
      <c r="S97" s="2"/>
    </row>
    <row r="98" spans="1:19" x14ac:dyDescent="0.25">
      <c r="A98" s="78">
        <v>96</v>
      </c>
      <c r="B98" s="68">
        <v>1306</v>
      </c>
      <c r="C98" s="68">
        <v>13</v>
      </c>
      <c r="D98" s="69" t="s">
        <v>13</v>
      </c>
      <c r="E98" s="68">
        <v>635</v>
      </c>
      <c r="F98" s="68">
        <v>40</v>
      </c>
      <c r="G98" s="68">
        <f t="shared" si="9"/>
        <v>675</v>
      </c>
      <c r="H98" s="79">
        <f t="shared" si="10"/>
        <v>742.50000000000011</v>
      </c>
      <c r="I98" s="78">
        <f>I97</f>
        <v>27960</v>
      </c>
      <c r="J98" s="80">
        <f t="shared" si="11"/>
        <v>18873000</v>
      </c>
      <c r="K98" s="81">
        <f t="shared" si="12"/>
        <v>21703950</v>
      </c>
      <c r="L98" s="81">
        <f t="shared" si="13"/>
        <v>15098400</v>
      </c>
      <c r="M98" s="82">
        <f t="shared" si="14"/>
        <v>54500</v>
      </c>
      <c r="N98" s="83">
        <f t="shared" si="15"/>
        <v>2227500.0000000005</v>
      </c>
      <c r="O98" s="78" t="s">
        <v>35</v>
      </c>
      <c r="S98" s="2"/>
    </row>
    <row r="99" spans="1:19" x14ac:dyDescent="0.25">
      <c r="A99" s="78">
        <v>97</v>
      </c>
      <c r="B99" s="68">
        <v>1307</v>
      </c>
      <c r="C99" s="68">
        <v>13</v>
      </c>
      <c r="D99" s="68" t="s">
        <v>11</v>
      </c>
      <c r="E99" s="68">
        <v>1025</v>
      </c>
      <c r="F99" s="68">
        <v>155</v>
      </c>
      <c r="G99" s="68">
        <f t="shared" si="9"/>
        <v>1180</v>
      </c>
      <c r="H99" s="79">
        <f t="shared" si="10"/>
        <v>1298</v>
      </c>
      <c r="I99" s="78">
        <f>I98</f>
        <v>27960</v>
      </c>
      <c r="J99" s="80">
        <f t="shared" si="11"/>
        <v>32992800</v>
      </c>
      <c r="K99" s="81">
        <f t="shared" si="12"/>
        <v>37941720</v>
      </c>
      <c r="L99" s="81">
        <f t="shared" si="13"/>
        <v>26394240</v>
      </c>
      <c r="M99" s="82">
        <f t="shared" si="14"/>
        <v>95000</v>
      </c>
      <c r="N99" s="83">
        <f t="shared" si="15"/>
        <v>3894000</v>
      </c>
      <c r="O99" s="78" t="s">
        <v>35</v>
      </c>
      <c r="S99" s="2"/>
    </row>
    <row r="100" spans="1:19" x14ac:dyDescent="0.25">
      <c r="A100" s="78">
        <v>98</v>
      </c>
      <c r="B100" s="68">
        <v>1308</v>
      </c>
      <c r="C100" s="68">
        <v>13</v>
      </c>
      <c r="D100" s="68" t="s">
        <v>11</v>
      </c>
      <c r="E100" s="68">
        <v>1025</v>
      </c>
      <c r="F100" s="68">
        <v>155</v>
      </c>
      <c r="G100" s="68">
        <f t="shared" si="9"/>
        <v>1180</v>
      </c>
      <c r="H100" s="79">
        <f t="shared" si="10"/>
        <v>1298</v>
      </c>
      <c r="I100" s="78">
        <f>I99</f>
        <v>27960</v>
      </c>
      <c r="J100" s="80">
        <f t="shared" si="11"/>
        <v>32992800</v>
      </c>
      <c r="K100" s="81">
        <f t="shared" si="12"/>
        <v>37941720</v>
      </c>
      <c r="L100" s="81">
        <f t="shared" si="13"/>
        <v>26394240</v>
      </c>
      <c r="M100" s="82">
        <f t="shared" si="14"/>
        <v>95000</v>
      </c>
      <c r="N100" s="83">
        <f t="shared" si="15"/>
        <v>3894000</v>
      </c>
      <c r="O100" s="78" t="s">
        <v>35</v>
      </c>
      <c r="S100" s="2"/>
    </row>
    <row r="101" spans="1:19" x14ac:dyDescent="0.25">
      <c r="A101" s="78">
        <v>99</v>
      </c>
      <c r="B101" s="68">
        <v>1401</v>
      </c>
      <c r="C101" s="68">
        <v>14</v>
      </c>
      <c r="D101" s="68" t="s">
        <v>13</v>
      </c>
      <c r="E101" s="68">
        <v>825</v>
      </c>
      <c r="F101" s="68">
        <v>0</v>
      </c>
      <c r="G101" s="68">
        <f t="shared" si="9"/>
        <v>825</v>
      </c>
      <c r="H101" s="79">
        <f t="shared" si="10"/>
        <v>907.50000000000011</v>
      </c>
      <c r="I101" s="78">
        <f>I95+80</f>
        <v>28040</v>
      </c>
      <c r="J101" s="80">
        <v>0</v>
      </c>
      <c r="K101" s="81">
        <f t="shared" si="12"/>
        <v>0</v>
      </c>
      <c r="L101" s="81">
        <f t="shared" si="13"/>
        <v>0</v>
      </c>
      <c r="M101" s="82">
        <f t="shared" si="14"/>
        <v>0</v>
      </c>
      <c r="N101" s="83">
        <f t="shared" si="15"/>
        <v>2722500.0000000005</v>
      </c>
      <c r="O101" s="78" t="s">
        <v>36</v>
      </c>
      <c r="S101" s="2"/>
    </row>
    <row r="102" spans="1:19" x14ac:dyDescent="0.25">
      <c r="A102" s="78">
        <v>100</v>
      </c>
      <c r="B102" s="68">
        <v>1402</v>
      </c>
      <c r="C102" s="68">
        <v>14</v>
      </c>
      <c r="D102" s="69" t="s">
        <v>13</v>
      </c>
      <c r="E102" s="68">
        <v>710</v>
      </c>
      <c r="F102" s="68">
        <v>0</v>
      </c>
      <c r="G102" s="68">
        <f t="shared" si="9"/>
        <v>710</v>
      </c>
      <c r="H102" s="79">
        <f t="shared" si="10"/>
        <v>781.00000000000011</v>
      </c>
      <c r="I102" s="78">
        <f>I101</f>
        <v>28040</v>
      </c>
      <c r="J102" s="80">
        <v>0</v>
      </c>
      <c r="K102" s="81">
        <f t="shared" si="12"/>
        <v>0</v>
      </c>
      <c r="L102" s="81">
        <f t="shared" si="13"/>
        <v>0</v>
      </c>
      <c r="M102" s="82">
        <f t="shared" si="14"/>
        <v>0</v>
      </c>
      <c r="N102" s="83">
        <f t="shared" si="15"/>
        <v>2343000.0000000005</v>
      </c>
      <c r="O102" s="78" t="s">
        <v>36</v>
      </c>
      <c r="S102" s="2"/>
    </row>
    <row r="103" spans="1:19" x14ac:dyDescent="0.25">
      <c r="A103" s="78">
        <v>101</v>
      </c>
      <c r="B103" s="68">
        <v>1403</v>
      </c>
      <c r="C103" s="68">
        <v>14</v>
      </c>
      <c r="D103" s="69" t="s">
        <v>13</v>
      </c>
      <c r="E103" s="68">
        <v>683</v>
      </c>
      <c r="F103" s="68">
        <v>37</v>
      </c>
      <c r="G103" s="68">
        <f t="shared" si="9"/>
        <v>720</v>
      </c>
      <c r="H103" s="79">
        <f t="shared" si="10"/>
        <v>792.00000000000011</v>
      </c>
      <c r="I103" s="78">
        <f>I102</f>
        <v>28040</v>
      </c>
      <c r="J103" s="80">
        <f t="shared" si="11"/>
        <v>20188800</v>
      </c>
      <c r="K103" s="81">
        <f t="shared" si="12"/>
        <v>23217120</v>
      </c>
      <c r="L103" s="81">
        <f t="shared" si="13"/>
        <v>16151040</v>
      </c>
      <c r="M103" s="82">
        <f t="shared" si="14"/>
        <v>58000</v>
      </c>
      <c r="N103" s="83">
        <f t="shared" si="15"/>
        <v>2376000.0000000005</v>
      </c>
      <c r="O103" s="78" t="s">
        <v>35</v>
      </c>
      <c r="S103" s="2"/>
    </row>
    <row r="104" spans="1:19" x14ac:dyDescent="0.25">
      <c r="A104" s="78">
        <v>102</v>
      </c>
      <c r="B104" s="68">
        <v>1404</v>
      </c>
      <c r="C104" s="68">
        <v>14</v>
      </c>
      <c r="D104" s="69" t="s">
        <v>13</v>
      </c>
      <c r="E104" s="68">
        <v>683</v>
      </c>
      <c r="F104" s="68">
        <v>37</v>
      </c>
      <c r="G104" s="68">
        <f t="shared" si="9"/>
        <v>720</v>
      </c>
      <c r="H104" s="79">
        <f t="shared" si="10"/>
        <v>792.00000000000011</v>
      </c>
      <c r="I104" s="78">
        <f>I103</f>
        <v>28040</v>
      </c>
      <c r="J104" s="80">
        <f t="shared" si="11"/>
        <v>20188800</v>
      </c>
      <c r="K104" s="81">
        <f t="shared" si="12"/>
        <v>23217120</v>
      </c>
      <c r="L104" s="81">
        <f t="shared" si="13"/>
        <v>16151040</v>
      </c>
      <c r="M104" s="82">
        <f t="shared" si="14"/>
        <v>58000</v>
      </c>
      <c r="N104" s="83">
        <f t="shared" si="15"/>
        <v>2376000.0000000005</v>
      </c>
      <c r="O104" s="78" t="s">
        <v>35</v>
      </c>
      <c r="S104" s="2"/>
    </row>
    <row r="105" spans="1:19" x14ac:dyDescent="0.25">
      <c r="A105" s="78">
        <v>103</v>
      </c>
      <c r="B105" s="68">
        <v>1405</v>
      </c>
      <c r="C105" s="68">
        <v>14</v>
      </c>
      <c r="D105" s="69" t="s">
        <v>13</v>
      </c>
      <c r="E105" s="68">
        <v>635</v>
      </c>
      <c r="F105" s="68">
        <v>40</v>
      </c>
      <c r="G105" s="68">
        <f t="shared" si="9"/>
        <v>675</v>
      </c>
      <c r="H105" s="79">
        <f t="shared" si="10"/>
        <v>742.50000000000011</v>
      </c>
      <c r="I105" s="78">
        <f>I104</f>
        <v>28040</v>
      </c>
      <c r="J105" s="80">
        <f t="shared" si="11"/>
        <v>18927000</v>
      </c>
      <c r="K105" s="81">
        <f t="shared" si="12"/>
        <v>21766050</v>
      </c>
      <c r="L105" s="81">
        <f t="shared" si="13"/>
        <v>15141600</v>
      </c>
      <c r="M105" s="82">
        <f t="shared" si="14"/>
        <v>54500</v>
      </c>
      <c r="N105" s="83">
        <f t="shared" si="15"/>
        <v>2227500.0000000005</v>
      </c>
      <c r="O105" s="78" t="s">
        <v>35</v>
      </c>
      <c r="S105" s="2"/>
    </row>
    <row r="106" spans="1:19" x14ac:dyDescent="0.25">
      <c r="A106" s="78">
        <v>104</v>
      </c>
      <c r="B106" s="68">
        <v>1406</v>
      </c>
      <c r="C106" s="68">
        <v>14</v>
      </c>
      <c r="D106" s="69" t="s">
        <v>13</v>
      </c>
      <c r="E106" s="68">
        <v>635</v>
      </c>
      <c r="F106" s="68">
        <v>40</v>
      </c>
      <c r="G106" s="68">
        <f t="shared" si="9"/>
        <v>675</v>
      </c>
      <c r="H106" s="79">
        <f t="shared" si="10"/>
        <v>742.50000000000011</v>
      </c>
      <c r="I106" s="78">
        <f>I105</f>
        <v>28040</v>
      </c>
      <c r="J106" s="80">
        <f t="shared" si="11"/>
        <v>18927000</v>
      </c>
      <c r="K106" s="81">
        <f t="shared" si="12"/>
        <v>21766050</v>
      </c>
      <c r="L106" s="81">
        <f t="shared" si="13"/>
        <v>15141600</v>
      </c>
      <c r="M106" s="82">
        <f t="shared" si="14"/>
        <v>54500</v>
      </c>
      <c r="N106" s="83">
        <f t="shared" si="15"/>
        <v>2227500.0000000005</v>
      </c>
      <c r="O106" s="78" t="s">
        <v>35</v>
      </c>
      <c r="S106" s="2"/>
    </row>
    <row r="107" spans="1:19" x14ac:dyDescent="0.25">
      <c r="A107" s="78">
        <v>105</v>
      </c>
      <c r="B107" s="68">
        <v>1407</v>
      </c>
      <c r="C107" s="68">
        <v>14</v>
      </c>
      <c r="D107" s="68" t="s">
        <v>11</v>
      </c>
      <c r="E107" s="68">
        <v>1025</v>
      </c>
      <c r="F107" s="68">
        <v>155</v>
      </c>
      <c r="G107" s="68">
        <f t="shared" si="9"/>
        <v>1180</v>
      </c>
      <c r="H107" s="79">
        <f t="shared" si="10"/>
        <v>1298</v>
      </c>
      <c r="I107" s="78">
        <f>I106</f>
        <v>28040</v>
      </c>
      <c r="J107" s="80">
        <f t="shared" si="11"/>
        <v>33087200</v>
      </c>
      <c r="K107" s="81">
        <f t="shared" si="12"/>
        <v>38050280</v>
      </c>
      <c r="L107" s="81">
        <f t="shared" si="13"/>
        <v>26469760</v>
      </c>
      <c r="M107" s="82">
        <f t="shared" si="14"/>
        <v>95000</v>
      </c>
      <c r="N107" s="83">
        <f t="shared" si="15"/>
        <v>3894000</v>
      </c>
      <c r="O107" s="78" t="s">
        <v>35</v>
      </c>
      <c r="S107" s="2"/>
    </row>
    <row r="108" spans="1:19" x14ac:dyDescent="0.25">
      <c r="A108" s="78">
        <v>106</v>
      </c>
      <c r="B108" s="68">
        <v>1408</v>
      </c>
      <c r="C108" s="68">
        <v>14</v>
      </c>
      <c r="D108" s="68" t="s">
        <v>11</v>
      </c>
      <c r="E108" s="68">
        <v>1025</v>
      </c>
      <c r="F108" s="68">
        <v>155</v>
      </c>
      <c r="G108" s="68">
        <f t="shared" si="9"/>
        <v>1180</v>
      </c>
      <c r="H108" s="79">
        <f t="shared" si="10"/>
        <v>1298</v>
      </c>
      <c r="I108" s="78">
        <f>I107</f>
        <v>28040</v>
      </c>
      <c r="J108" s="80">
        <f t="shared" si="11"/>
        <v>33087200</v>
      </c>
      <c r="K108" s="81">
        <f t="shared" si="12"/>
        <v>38050280</v>
      </c>
      <c r="L108" s="81">
        <f t="shared" si="13"/>
        <v>26469760</v>
      </c>
      <c r="M108" s="82">
        <f t="shared" si="14"/>
        <v>95000</v>
      </c>
      <c r="N108" s="83">
        <f t="shared" si="15"/>
        <v>3894000</v>
      </c>
      <c r="O108" s="78" t="s">
        <v>35</v>
      </c>
      <c r="S108" s="2"/>
    </row>
    <row r="109" spans="1:19" x14ac:dyDescent="0.25">
      <c r="A109" s="78">
        <v>107</v>
      </c>
      <c r="B109" s="68">
        <v>1501</v>
      </c>
      <c r="C109" s="68">
        <v>15</v>
      </c>
      <c r="D109" s="68" t="s">
        <v>13</v>
      </c>
      <c r="E109" s="68">
        <v>825</v>
      </c>
      <c r="F109" s="68">
        <v>0</v>
      </c>
      <c r="G109" s="68">
        <f t="shared" si="9"/>
        <v>825</v>
      </c>
      <c r="H109" s="79">
        <f t="shared" si="10"/>
        <v>907.50000000000011</v>
      </c>
      <c r="I109" s="78">
        <f>I103+80</f>
        <v>28120</v>
      </c>
      <c r="J109" s="80">
        <v>0</v>
      </c>
      <c r="K109" s="81">
        <f t="shared" si="12"/>
        <v>0</v>
      </c>
      <c r="L109" s="81">
        <f t="shared" si="13"/>
        <v>0</v>
      </c>
      <c r="M109" s="82">
        <f t="shared" si="14"/>
        <v>0</v>
      </c>
      <c r="N109" s="83">
        <f t="shared" si="15"/>
        <v>2722500.0000000005</v>
      </c>
      <c r="O109" s="78" t="s">
        <v>36</v>
      </c>
      <c r="S109" s="2"/>
    </row>
    <row r="110" spans="1:19" x14ac:dyDescent="0.25">
      <c r="A110" s="78">
        <v>108</v>
      </c>
      <c r="B110" s="68">
        <v>1502</v>
      </c>
      <c r="C110" s="68">
        <v>15</v>
      </c>
      <c r="D110" s="69" t="s">
        <v>13</v>
      </c>
      <c r="E110" s="68">
        <v>710</v>
      </c>
      <c r="F110" s="68">
        <v>0</v>
      </c>
      <c r="G110" s="68">
        <f t="shared" si="9"/>
        <v>710</v>
      </c>
      <c r="H110" s="79">
        <f t="shared" si="10"/>
        <v>781.00000000000011</v>
      </c>
      <c r="I110" s="78">
        <f>I109</f>
        <v>28120</v>
      </c>
      <c r="J110" s="80">
        <v>0</v>
      </c>
      <c r="K110" s="81">
        <f t="shared" si="12"/>
        <v>0</v>
      </c>
      <c r="L110" s="81">
        <f t="shared" si="13"/>
        <v>0</v>
      </c>
      <c r="M110" s="82">
        <f t="shared" si="14"/>
        <v>0</v>
      </c>
      <c r="N110" s="83">
        <f t="shared" si="15"/>
        <v>2343000.0000000005</v>
      </c>
      <c r="O110" s="78" t="s">
        <v>36</v>
      </c>
      <c r="S110" s="2"/>
    </row>
    <row r="111" spans="1:19" x14ac:dyDescent="0.25">
      <c r="A111" s="78">
        <v>109</v>
      </c>
      <c r="B111" s="68">
        <v>1505</v>
      </c>
      <c r="C111" s="68">
        <v>15</v>
      </c>
      <c r="D111" s="69" t="s">
        <v>13</v>
      </c>
      <c r="E111" s="68">
        <v>635</v>
      </c>
      <c r="F111" s="68">
        <v>40</v>
      </c>
      <c r="G111" s="68">
        <f t="shared" si="9"/>
        <v>675</v>
      </c>
      <c r="H111" s="79">
        <f t="shared" si="10"/>
        <v>742.50000000000011</v>
      </c>
      <c r="I111" s="78">
        <f>I110</f>
        <v>28120</v>
      </c>
      <c r="J111" s="80">
        <f t="shared" si="11"/>
        <v>18981000</v>
      </c>
      <c r="K111" s="81">
        <f t="shared" si="12"/>
        <v>21828150</v>
      </c>
      <c r="L111" s="81">
        <f t="shared" si="13"/>
        <v>15184800</v>
      </c>
      <c r="M111" s="82">
        <f t="shared" si="14"/>
        <v>54500</v>
      </c>
      <c r="N111" s="83">
        <f t="shared" si="15"/>
        <v>2227500.0000000005</v>
      </c>
      <c r="O111" s="78" t="s">
        <v>35</v>
      </c>
      <c r="S111" s="2"/>
    </row>
    <row r="112" spans="1:19" x14ac:dyDescent="0.25">
      <c r="A112" s="78">
        <v>110</v>
      </c>
      <c r="B112" s="68">
        <v>1506</v>
      </c>
      <c r="C112" s="68">
        <v>15</v>
      </c>
      <c r="D112" s="69" t="s">
        <v>13</v>
      </c>
      <c r="E112" s="68">
        <v>635</v>
      </c>
      <c r="F112" s="68">
        <v>40</v>
      </c>
      <c r="G112" s="68">
        <f t="shared" si="9"/>
        <v>675</v>
      </c>
      <c r="H112" s="79">
        <f t="shared" si="10"/>
        <v>742.50000000000011</v>
      </c>
      <c r="I112" s="78">
        <f>I111</f>
        <v>28120</v>
      </c>
      <c r="J112" s="80">
        <f t="shared" si="11"/>
        <v>18981000</v>
      </c>
      <c r="K112" s="81">
        <f t="shared" si="12"/>
        <v>21828150</v>
      </c>
      <c r="L112" s="81">
        <f t="shared" si="13"/>
        <v>15184800</v>
      </c>
      <c r="M112" s="82">
        <f t="shared" si="14"/>
        <v>54500</v>
      </c>
      <c r="N112" s="83">
        <f t="shared" si="15"/>
        <v>2227500.0000000005</v>
      </c>
      <c r="O112" s="78" t="s">
        <v>35</v>
      </c>
      <c r="S112" s="2"/>
    </row>
    <row r="113" spans="1:19" x14ac:dyDescent="0.25">
      <c r="A113" s="78">
        <v>111</v>
      </c>
      <c r="B113" s="68">
        <v>1507</v>
      </c>
      <c r="C113" s="68">
        <v>15</v>
      </c>
      <c r="D113" s="68" t="s">
        <v>11</v>
      </c>
      <c r="E113" s="68">
        <v>1025</v>
      </c>
      <c r="F113" s="68">
        <v>155</v>
      </c>
      <c r="G113" s="68">
        <f t="shared" si="9"/>
        <v>1180</v>
      </c>
      <c r="H113" s="79">
        <f t="shared" si="10"/>
        <v>1298</v>
      </c>
      <c r="I113" s="78">
        <f>I112</f>
        <v>28120</v>
      </c>
      <c r="J113" s="80">
        <f t="shared" si="11"/>
        <v>33181600</v>
      </c>
      <c r="K113" s="81">
        <f t="shared" si="12"/>
        <v>38158840</v>
      </c>
      <c r="L113" s="81">
        <f t="shared" si="13"/>
        <v>26545280</v>
      </c>
      <c r="M113" s="82">
        <f t="shared" si="14"/>
        <v>95500</v>
      </c>
      <c r="N113" s="83">
        <f t="shared" si="15"/>
        <v>3894000</v>
      </c>
      <c r="O113" s="78" t="s">
        <v>35</v>
      </c>
      <c r="S113" s="2"/>
    </row>
    <row r="114" spans="1:19" x14ac:dyDescent="0.25">
      <c r="A114" s="78">
        <v>112</v>
      </c>
      <c r="B114" s="68">
        <v>1508</v>
      </c>
      <c r="C114" s="68">
        <v>15</v>
      </c>
      <c r="D114" s="68" t="s">
        <v>11</v>
      </c>
      <c r="E114" s="68">
        <v>1025</v>
      </c>
      <c r="F114" s="68">
        <v>155</v>
      </c>
      <c r="G114" s="68">
        <f t="shared" si="9"/>
        <v>1180</v>
      </c>
      <c r="H114" s="79">
        <f t="shared" si="10"/>
        <v>1298</v>
      </c>
      <c r="I114" s="78">
        <f>I113</f>
        <v>28120</v>
      </c>
      <c r="J114" s="80">
        <f t="shared" si="11"/>
        <v>33181600</v>
      </c>
      <c r="K114" s="81">
        <f t="shared" si="12"/>
        <v>38158840</v>
      </c>
      <c r="L114" s="81">
        <f t="shared" si="13"/>
        <v>26545280</v>
      </c>
      <c r="M114" s="82">
        <f t="shared" si="14"/>
        <v>95500</v>
      </c>
      <c r="N114" s="83">
        <f t="shared" si="15"/>
        <v>3894000</v>
      </c>
      <c r="O114" s="78" t="s">
        <v>35</v>
      </c>
      <c r="S114" s="2"/>
    </row>
    <row r="115" spans="1:19" x14ac:dyDescent="0.25">
      <c r="A115" s="78">
        <v>113</v>
      </c>
      <c r="B115" s="68">
        <v>1601</v>
      </c>
      <c r="C115" s="68">
        <v>16</v>
      </c>
      <c r="D115" s="68" t="s">
        <v>13</v>
      </c>
      <c r="E115" s="68">
        <v>825</v>
      </c>
      <c r="F115" s="68">
        <v>0</v>
      </c>
      <c r="G115" s="68">
        <f t="shared" si="9"/>
        <v>825</v>
      </c>
      <c r="H115" s="79">
        <f t="shared" si="10"/>
        <v>907.50000000000011</v>
      </c>
      <c r="I115" s="78">
        <f>I109+80</f>
        <v>28200</v>
      </c>
      <c r="J115" s="80">
        <v>0</v>
      </c>
      <c r="K115" s="81">
        <f t="shared" si="12"/>
        <v>0</v>
      </c>
      <c r="L115" s="81">
        <f t="shared" si="13"/>
        <v>0</v>
      </c>
      <c r="M115" s="82">
        <f t="shared" si="14"/>
        <v>0</v>
      </c>
      <c r="N115" s="83">
        <f t="shared" si="15"/>
        <v>2722500.0000000005</v>
      </c>
      <c r="O115" s="78" t="s">
        <v>36</v>
      </c>
      <c r="S115" s="2"/>
    </row>
    <row r="116" spans="1:19" x14ac:dyDescent="0.25">
      <c r="A116" s="78">
        <v>114</v>
      </c>
      <c r="B116" s="68">
        <v>1602</v>
      </c>
      <c r="C116" s="68">
        <v>16</v>
      </c>
      <c r="D116" s="69" t="s">
        <v>13</v>
      </c>
      <c r="E116" s="68">
        <v>710</v>
      </c>
      <c r="F116" s="68">
        <v>0</v>
      </c>
      <c r="G116" s="68">
        <f t="shared" si="9"/>
        <v>710</v>
      </c>
      <c r="H116" s="79">
        <f t="shared" si="10"/>
        <v>781.00000000000011</v>
      </c>
      <c r="I116" s="78">
        <f>I115</f>
        <v>28200</v>
      </c>
      <c r="J116" s="80">
        <v>0</v>
      </c>
      <c r="K116" s="81">
        <f t="shared" si="12"/>
        <v>0</v>
      </c>
      <c r="L116" s="81">
        <f t="shared" si="13"/>
        <v>0</v>
      </c>
      <c r="M116" s="82">
        <f t="shared" si="14"/>
        <v>0</v>
      </c>
      <c r="N116" s="83">
        <f t="shared" si="15"/>
        <v>2343000.0000000005</v>
      </c>
      <c r="O116" s="78" t="s">
        <v>36</v>
      </c>
      <c r="S116" s="2"/>
    </row>
    <row r="117" spans="1:19" x14ac:dyDescent="0.25">
      <c r="A117" s="78">
        <v>115</v>
      </c>
      <c r="B117" s="68">
        <v>1603</v>
      </c>
      <c r="C117" s="68">
        <v>16</v>
      </c>
      <c r="D117" s="69" t="s">
        <v>13</v>
      </c>
      <c r="E117" s="68">
        <v>683</v>
      </c>
      <c r="F117" s="68">
        <v>37</v>
      </c>
      <c r="G117" s="68">
        <f t="shared" si="9"/>
        <v>720</v>
      </c>
      <c r="H117" s="79">
        <f t="shared" si="10"/>
        <v>792.00000000000011</v>
      </c>
      <c r="I117" s="78">
        <f>I116</f>
        <v>28200</v>
      </c>
      <c r="J117" s="80">
        <f t="shared" si="11"/>
        <v>20304000</v>
      </c>
      <c r="K117" s="81">
        <f t="shared" si="12"/>
        <v>23349600</v>
      </c>
      <c r="L117" s="81">
        <f t="shared" si="13"/>
        <v>16243200</v>
      </c>
      <c r="M117" s="82">
        <f t="shared" si="14"/>
        <v>58500</v>
      </c>
      <c r="N117" s="83">
        <f t="shared" si="15"/>
        <v>2376000.0000000005</v>
      </c>
      <c r="O117" s="78" t="s">
        <v>35</v>
      </c>
      <c r="S117" s="2"/>
    </row>
    <row r="118" spans="1:19" x14ac:dyDescent="0.25">
      <c r="A118" s="78">
        <v>116</v>
      </c>
      <c r="B118" s="68">
        <v>1604</v>
      </c>
      <c r="C118" s="68">
        <v>16</v>
      </c>
      <c r="D118" s="69" t="s">
        <v>13</v>
      </c>
      <c r="E118" s="68">
        <v>683</v>
      </c>
      <c r="F118" s="68">
        <v>37</v>
      </c>
      <c r="G118" s="68">
        <f t="shared" si="9"/>
        <v>720</v>
      </c>
      <c r="H118" s="79">
        <f t="shared" si="10"/>
        <v>792.00000000000011</v>
      </c>
      <c r="I118" s="78">
        <f>I117</f>
        <v>28200</v>
      </c>
      <c r="J118" s="80">
        <f t="shared" si="11"/>
        <v>20304000</v>
      </c>
      <c r="K118" s="81">
        <f t="shared" si="12"/>
        <v>23349600</v>
      </c>
      <c r="L118" s="81">
        <f t="shared" si="13"/>
        <v>16243200</v>
      </c>
      <c r="M118" s="82">
        <f t="shared" si="14"/>
        <v>58500</v>
      </c>
      <c r="N118" s="83">
        <f t="shared" si="15"/>
        <v>2376000.0000000005</v>
      </c>
      <c r="O118" s="78" t="s">
        <v>35</v>
      </c>
      <c r="S118" s="2"/>
    </row>
    <row r="119" spans="1:19" x14ac:dyDescent="0.25">
      <c r="A119" s="78">
        <v>117</v>
      </c>
      <c r="B119" s="68">
        <v>1605</v>
      </c>
      <c r="C119" s="68">
        <v>16</v>
      </c>
      <c r="D119" s="69" t="s">
        <v>13</v>
      </c>
      <c r="E119" s="68">
        <v>635</v>
      </c>
      <c r="F119" s="68">
        <v>40</v>
      </c>
      <c r="G119" s="68">
        <f t="shared" si="9"/>
        <v>675</v>
      </c>
      <c r="H119" s="79">
        <f t="shared" si="10"/>
        <v>742.50000000000011</v>
      </c>
      <c r="I119" s="78">
        <f>I118</f>
        <v>28200</v>
      </c>
      <c r="J119" s="80">
        <f t="shared" si="11"/>
        <v>19035000</v>
      </c>
      <c r="K119" s="81">
        <f t="shared" si="12"/>
        <v>21890250</v>
      </c>
      <c r="L119" s="81">
        <f t="shared" si="13"/>
        <v>15228000</v>
      </c>
      <c r="M119" s="82">
        <f t="shared" si="14"/>
        <v>54500</v>
      </c>
      <c r="N119" s="83">
        <f t="shared" si="15"/>
        <v>2227500.0000000005</v>
      </c>
      <c r="O119" s="78" t="s">
        <v>35</v>
      </c>
      <c r="S119" s="2"/>
    </row>
    <row r="120" spans="1:19" x14ac:dyDescent="0.25">
      <c r="A120" s="78">
        <v>118</v>
      </c>
      <c r="B120" s="68">
        <v>1606</v>
      </c>
      <c r="C120" s="68">
        <v>16</v>
      </c>
      <c r="D120" s="69" t="s">
        <v>13</v>
      </c>
      <c r="E120" s="68">
        <v>635</v>
      </c>
      <c r="F120" s="68">
        <v>40</v>
      </c>
      <c r="G120" s="68">
        <f t="shared" si="9"/>
        <v>675</v>
      </c>
      <c r="H120" s="79">
        <f t="shared" si="10"/>
        <v>742.50000000000011</v>
      </c>
      <c r="I120" s="78">
        <f>I119</f>
        <v>28200</v>
      </c>
      <c r="J120" s="80">
        <f t="shared" si="11"/>
        <v>19035000</v>
      </c>
      <c r="K120" s="81">
        <f t="shared" si="12"/>
        <v>21890250</v>
      </c>
      <c r="L120" s="81">
        <f t="shared" si="13"/>
        <v>15228000</v>
      </c>
      <c r="M120" s="82">
        <f t="shared" si="14"/>
        <v>54500</v>
      </c>
      <c r="N120" s="83">
        <f t="shared" si="15"/>
        <v>2227500.0000000005</v>
      </c>
      <c r="O120" s="78" t="s">
        <v>35</v>
      </c>
      <c r="S120" s="2"/>
    </row>
    <row r="121" spans="1:19" x14ac:dyDescent="0.25">
      <c r="A121" s="78">
        <v>119</v>
      </c>
      <c r="B121" s="68">
        <v>1607</v>
      </c>
      <c r="C121" s="68">
        <v>16</v>
      </c>
      <c r="D121" s="68" t="s">
        <v>11</v>
      </c>
      <c r="E121" s="68">
        <v>1025</v>
      </c>
      <c r="F121" s="68">
        <v>155</v>
      </c>
      <c r="G121" s="68">
        <f t="shared" si="9"/>
        <v>1180</v>
      </c>
      <c r="H121" s="79">
        <f t="shared" si="10"/>
        <v>1298</v>
      </c>
      <c r="I121" s="78">
        <f>I120</f>
        <v>28200</v>
      </c>
      <c r="J121" s="80">
        <f t="shared" si="11"/>
        <v>33276000</v>
      </c>
      <c r="K121" s="81">
        <f t="shared" si="12"/>
        <v>38267400</v>
      </c>
      <c r="L121" s="81">
        <f t="shared" si="13"/>
        <v>26620800</v>
      </c>
      <c r="M121" s="82">
        <f t="shared" si="14"/>
        <v>95500</v>
      </c>
      <c r="N121" s="83">
        <f t="shared" si="15"/>
        <v>3894000</v>
      </c>
      <c r="O121" s="78" t="s">
        <v>35</v>
      </c>
      <c r="S121" s="2"/>
    </row>
    <row r="122" spans="1:19" x14ac:dyDescent="0.25">
      <c r="A122" s="78">
        <v>120</v>
      </c>
      <c r="B122" s="68">
        <v>1608</v>
      </c>
      <c r="C122" s="68">
        <v>16</v>
      </c>
      <c r="D122" s="68" t="s">
        <v>11</v>
      </c>
      <c r="E122" s="68">
        <v>1025</v>
      </c>
      <c r="F122" s="68">
        <v>155</v>
      </c>
      <c r="G122" s="68">
        <f t="shared" si="9"/>
        <v>1180</v>
      </c>
      <c r="H122" s="79">
        <f t="shared" si="10"/>
        <v>1298</v>
      </c>
      <c r="I122" s="78">
        <f>I121</f>
        <v>28200</v>
      </c>
      <c r="J122" s="80">
        <f t="shared" si="11"/>
        <v>33276000</v>
      </c>
      <c r="K122" s="81">
        <f t="shared" si="12"/>
        <v>38267400</v>
      </c>
      <c r="L122" s="81">
        <f t="shared" si="13"/>
        <v>26620800</v>
      </c>
      <c r="M122" s="82">
        <f t="shared" si="14"/>
        <v>95500</v>
      </c>
      <c r="N122" s="83">
        <f t="shared" si="15"/>
        <v>3894000</v>
      </c>
      <c r="O122" s="78" t="s">
        <v>35</v>
      </c>
      <c r="S122" s="2"/>
    </row>
    <row r="123" spans="1:19" x14ac:dyDescent="0.25">
      <c r="A123" s="78">
        <v>121</v>
      </c>
      <c r="B123" s="68">
        <v>1701</v>
      </c>
      <c r="C123" s="68">
        <v>17</v>
      </c>
      <c r="D123" s="68" t="s">
        <v>13</v>
      </c>
      <c r="E123" s="68">
        <v>825</v>
      </c>
      <c r="F123" s="68">
        <v>0</v>
      </c>
      <c r="G123" s="68">
        <f t="shared" si="9"/>
        <v>825</v>
      </c>
      <c r="H123" s="79">
        <f t="shared" si="10"/>
        <v>907.50000000000011</v>
      </c>
      <c r="I123" s="78">
        <f>I117+80</f>
        <v>28280</v>
      </c>
      <c r="J123" s="80">
        <v>0</v>
      </c>
      <c r="K123" s="81">
        <f t="shared" si="12"/>
        <v>0</v>
      </c>
      <c r="L123" s="81">
        <f t="shared" si="13"/>
        <v>0</v>
      </c>
      <c r="M123" s="82">
        <f t="shared" si="14"/>
        <v>0</v>
      </c>
      <c r="N123" s="83">
        <f t="shared" si="15"/>
        <v>2722500.0000000005</v>
      </c>
      <c r="O123" s="78" t="s">
        <v>36</v>
      </c>
      <c r="S123" s="2"/>
    </row>
    <row r="124" spans="1:19" x14ac:dyDescent="0.25">
      <c r="A124" s="78">
        <v>122</v>
      </c>
      <c r="B124" s="68">
        <v>1702</v>
      </c>
      <c r="C124" s="68">
        <v>17</v>
      </c>
      <c r="D124" s="69" t="s">
        <v>13</v>
      </c>
      <c r="E124" s="68">
        <v>710</v>
      </c>
      <c r="F124" s="68">
        <v>0</v>
      </c>
      <c r="G124" s="68">
        <f t="shared" si="9"/>
        <v>710</v>
      </c>
      <c r="H124" s="79">
        <f t="shared" si="10"/>
        <v>781.00000000000011</v>
      </c>
      <c r="I124" s="78">
        <f>I123</f>
        <v>28280</v>
      </c>
      <c r="J124" s="80">
        <v>0</v>
      </c>
      <c r="K124" s="81">
        <f t="shared" si="12"/>
        <v>0</v>
      </c>
      <c r="L124" s="81">
        <f t="shared" si="13"/>
        <v>0</v>
      </c>
      <c r="M124" s="82">
        <f t="shared" si="14"/>
        <v>0</v>
      </c>
      <c r="N124" s="83">
        <f t="shared" si="15"/>
        <v>2343000.0000000005</v>
      </c>
      <c r="O124" s="78" t="s">
        <v>36</v>
      </c>
      <c r="S124" s="2"/>
    </row>
    <row r="125" spans="1:19" x14ac:dyDescent="0.25">
      <c r="A125" s="78">
        <v>123</v>
      </c>
      <c r="B125" s="68">
        <v>1703</v>
      </c>
      <c r="C125" s="68">
        <v>17</v>
      </c>
      <c r="D125" s="69" t="s">
        <v>13</v>
      </c>
      <c r="E125" s="68">
        <v>683</v>
      </c>
      <c r="F125" s="68">
        <v>37</v>
      </c>
      <c r="G125" s="68">
        <f t="shared" si="9"/>
        <v>720</v>
      </c>
      <c r="H125" s="79">
        <f t="shared" si="10"/>
        <v>792.00000000000011</v>
      </c>
      <c r="I125" s="78">
        <f>I124</f>
        <v>28280</v>
      </c>
      <c r="J125" s="80">
        <f t="shared" si="11"/>
        <v>20361600</v>
      </c>
      <c r="K125" s="81">
        <f t="shared" si="12"/>
        <v>23415840</v>
      </c>
      <c r="L125" s="81">
        <f t="shared" si="13"/>
        <v>16289280</v>
      </c>
      <c r="M125" s="82">
        <f t="shared" si="14"/>
        <v>58500</v>
      </c>
      <c r="N125" s="83">
        <f t="shared" si="15"/>
        <v>2376000.0000000005</v>
      </c>
      <c r="O125" s="78" t="s">
        <v>35</v>
      </c>
      <c r="S125" s="2"/>
    </row>
    <row r="126" spans="1:19" x14ac:dyDescent="0.25">
      <c r="A126" s="78">
        <v>124</v>
      </c>
      <c r="B126" s="68">
        <v>1704</v>
      </c>
      <c r="C126" s="68">
        <v>17</v>
      </c>
      <c r="D126" s="69" t="s">
        <v>13</v>
      </c>
      <c r="E126" s="68">
        <v>683</v>
      </c>
      <c r="F126" s="68">
        <v>37</v>
      </c>
      <c r="G126" s="68">
        <f t="shared" si="9"/>
        <v>720</v>
      </c>
      <c r="H126" s="79">
        <f t="shared" si="10"/>
        <v>792.00000000000011</v>
      </c>
      <c r="I126" s="78">
        <f>I125</f>
        <v>28280</v>
      </c>
      <c r="J126" s="80">
        <f t="shared" si="11"/>
        <v>20361600</v>
      </c>
      <c r="K126" s="81">
        <f t="shared" si="12"/>
        <v>23415840</v>
      </c>
      <c r="L126" s="81">
        <f t="shared" si="13"/>
        <v>16289280</v>
      </c>
      <c r="M126" s="82">
        <f t="shared" si="14"/>
        <v>58500</v>
      </c>
      <c r="N126" s="83">
        <f t="shared" si="15"/>
        <v>2376000.0000000005</v>
      </c>
      <c r="O126" s="78" t="s">
        <v>35</v>
      </c>
      <c r="S126" s="2"/>
    </row>
    <row r="127" spans="1:19" x14ac:dyDescent="0.25">
      <c r="A127" s="78">
        <v>125</v>
      </c>
      <c r="B127" s="68">
        <v>1705</v>
      </c>
      <c r="C127" s="68">
        <v>17</v>
      </c>
      <c r="D127" s="69" t="s">
        <v>13</v>
      </c>
      <c r="E127" s="68">
        <v>635</v>
      </c>
      <c r="F127" s="68">
        <v>40</v>
      </c>
      <c r="G127" s="68">
        <f t="shared" si="9"/>
        <v>675</v>
      </c>
      <c r="H127" s="79">
        <f t="shared" si="10"/>
        <v>742.50000000000011</v>
      </c>
      <c r="I127" s="78">
        <f>I126</f>
        <v>28280</v>
      </c>
      <c r="J127" s="80">
        <f t="shared" si="11"/>
        <v>19089000</v>
      </c>
      <c r="K127" s="81">
        <f t="shared" si="12"/>
        <v>21952350</v>
      </c>
      <c r="L127" s="81">
        <f t="shared" si="13"/>
        <v>15271200</v>
      </c>
      <c r="M127" s="82">
        <f t="shared" si="14"/>
        <v>55000</v>
      </c>
      <c r="N127" s="83">
        <f t="shared" si="15"/>
        <v>2227500.0000000005</v>
      </c>
      <c r="O127" s="78" t="s">
        <v>35</v>
      </c>
      <c r="S127" s="2"/>
    </row>
    <row r="128" spans="1:19" x14ac:dyDescent="0.25">
      <c r="A128" s="78">
        <v>126</v>
      </c>
      <c r="B128" s="68">
        <v>1706</v>
      </c>
      <c r="C128" s="68">
        <v>17</v>
      </c>
      <c r="D128" s="69" t="s">
        <v>13</v>
      </c>
      <c r="E128" s="68">
        <v>635</v>
      </c>
      <c r="F128" s="68">
        <v>40</v>
      </c>
      <c r="G128" s="68">
        <f t="shared" ref="G128:G189" si="16">E128+F128</f>
        <v>675</v>
      </c>
      <c r="H128" s="79">
        <f t="shared" ref="H128:H189" si="17">G128*1.1</f>
        <v>742.50000000000011</v>
      </c>
      <c r="I128" s="78">
        <f>I127</f>
        <v>28280</v>
      </c>
      <c r="J128" s="80">
        <f t="shared" si="11"/>
        <v>19089000</v>
      </c>
      <c r="K128" s="81">
        <f t="shared" si="12"/>
        <v>21952350</v>
      </c>
      <c r="L128" s="81">
        <f t="shared" si="13"/>
        <v>15271200</v>
      </c>
      <c r="M128" s="82">
        <f t="shared" si="14"/>
        <v>55000</v>
      </c>
      <c r="N128" s="83">
        <f t="shared" si="15"/>
        <v>2227500.0000000005</v>
      </c>
      <c r="O128" s="78" t="s">
        <v>35</v>
      </c>
      <c r="S128" s="2"/>
    </row>
    <row r="129" spans="1:19" x14ac:dyDescent="0.25">
      <c r="A129" s="78">
        <v>127</v>
      </c>
      <c r="B129" s="68">
        <v>1707</v>
      </c>
      <c r="C129" s="68">
        <v>17</v>
      </c>
      <c r="D129" s="68" t="s">
        <v>11</v>
      </c>
      <c r="E129" s="68">
        <v>1025</v>
      </c>
      <c r="F129" s="68">
        <v>155</v>
      </c>
      <c r="G129" s="68">
        <f t="shared" si="16"/>
        <v>1180</v>
      </c>
      <c r="H129" s="79">
        <f t="shared" si="17"/>
        <v>1298</v>
      </c>
      <c r="I129" s="78">
        <f>I128</f>
        <v>28280</v>
      </c>
      <c r="J129" s="80">
        <f t="shared" si="11"/>
        <v>33370400</v>
      </c>
      <c r="K129" s="81">
        <f t="shared" si="12"/>
        <v>38375960</v>
      </c>
      <c r="L129" s="81">
        <f t="shared" si="13"/>
        <v>26696320</v>
      </c>
      <c r="M129" s="82">
        <f t="shared" si="14"/>
        <v>96000</v>
      </c>
      <c r="N129" s="83">
        <f t="shared" si="15"/>
        <v>3894000</v>
      </c>
      <c r="O129" s="78" t="s">
        <v>35</v>
      </c>
      <c r="S129" s="2"/>
    </row>
    <row r="130" spans="1:19" x14ac:dyDescent="0.25">
      <c r="A130" s="78">
        <v>128</v>
      </c>
      <c r="B130" s="68">
        <v>1708</v>
      </c>
      <c r="C130" s="68">
        <v>17</v>
      </c>
      <c r="D130" s="68" t="s">
        <v>11</v>
      </c>
      <c r="E130" s="68">
        <v>1025</v>
      </c>
      <c r="F130" s="68">
        <v>155</v>
      </c>
      <c r="G130" s="68">
        <f t="shared" si="16"/>
        <v>1180</v>
      </c>
      <c r="H130" s="79">
        <f t="shared" si="17"/>
        <v>1298</v>
      </c>
      <c r="I130" s="78">
        <f>I129</f>
        <v>28280</v>
      </c>
      <c r="J130" s="80">
        <f t="shared" si="11"/>
        <v>33370400</v>
      </c>
      <c r="K130" s="81">
        <f t="shared" si="12"/>
        <v>38375960</v>
      </c>
      <c r="L130" s="81">
        <f t="shared" si="13"/>
        <v>26696320</v>
      </c>
      <c r="M130" s="82">
        <f t="shared" si="14"/>
        <v>96000</v>
      </c>
      <c r="N130" s="83">
        <f t="shared" si="15"/>
        <v>3894000</v>
      </c>
      <c r="O130" s="78" t="s">
        <v>35</v>
      </c>
      <c r="S130" s="2"/>
    </row>
    <row r="131" spans="1:19" x14ac:dyDescent="0.25">
      <c r="A131" s="78">
        <v>129</v>
      </c>
      <c r="B131" s="68">
        <v>1801</v>
      </c>
      <c r="C131" s="68">
        <v>18</v>
      </c>
      <c r="D131" s="68" t="s">
        <v>13</v>
      </c>
      <c r="E131" s="68">
        <v>825</v>
      </c>
      <c r="F131" s="68">
        <v>0</v>
      </c>
      <c r="G131" s="68">
        <f t="shared" si="16"/>
        <v>825</v>
      </c>
      <c r="H131" s="79">
        <f t="shared" si="17"/>
        <v>907.50000000000011</v>
      </c>
      <c r="I131" s="78">
        <f>I125+80</f>
        <v>28360</v>
      </c>
      <c r="J131" s="80">
        <v>0</v>
      </c>
      <c r="K131" s="81">
        <f t="shared" si="12"/>
        <v>0</v>
      </c>
      <c r="L131" s="81">
        <f t="shared" si="13"/>
        <v>0</v>
      </c>
      <c r="M131" s="82">
        <f t="shared" si="14"/>
        <v>0</v>
      </c>
      <c r="N131" s="83">
        <f t="shared" si="15"/>
        <v>2722500.0000000005</v>
      </c>
      <c r="O131" s="78" t="s">
        <v>36</v>
      </c>
      <c r="S131" s="2"/>
    </row>
    <row r="132" spans="1:19" x14ac:dyDescent="0.25">
      <c r="A132" s="78">
        <v>130</v>
      </c>
      <c r="B132" s="68">
        <v>1802</v>
      </c>
      <c r="C132" s="68">
        <v>18</v>
      </c>
      <c r="D132" s="69" t="s">
        <v>13</v>
      </c>
      <c r="E132" s="68">
        <v>710</v>
      </c>
      <c r="F132" s="68">
        <v>0</v>
      </c>
      <c r="G132" s="68">
        <f t="shared" si="16"/>
        <v>710</v>
      </c>
      <c r="H132" s="79">
        <f t="shared" si="17"/>
        <v>781.00000000000011</v>
      </c>
      <c r="I132" s="78">
        <f>I131</f>
        <v>28360</v>
      </c>
      <c r="J132" s="80">
        <v>0</v>
      </c>
      <c r="K132" s="81">
        <f t="shared" ref="K132:K195" si="18">ROUND(J132*1.15,0)</f>
        <v>0</v>
      </c>
      <c r="L132" s="81">
        <f t="shared" ref="L132:L195" si="19">J132*0.8</f>
        <v>0</v>
      </c>
      <c r="M132" s="82">
        <f t="shared" ref="M132:M195" si="20">MROUND((K132*0.03/12),500)</f>
        <v>0</v>
      </c>
      <c r="N132" s="83">
        <f t="shared" ref="N132:N195" si="21">H132*3000</f>
        <v>2343000.0000000005</v>
      </c>
      <c r="O132" s="78" t="s">
        <v>36</v>
      </c>
      <c r="S132" s="2"/>
    </row>
    <row r="133" spans="1:19" x14ac:dyDescent="0.25">
      <c r="A133" s="78">
        <v>131</v>
      </c>
      <c r="B133" s="68">
        <v>1803</v>
      </c>
      <c r="C133" s="68">
        <v>18</v>
      </c>
      <c r="D133" s="69" t="s">
        <v>13</v>
      </c>
      <c r="E133" s="68">
        <v>683</v>
      </c>
      <c r="F133" s="68">
        <v>37</v>
      </c>
      <c r="G133" s="68">
        <f t="shared" si="16"/>
        <v>720</v>
      </c>
      <c r="H133" s="79">
        <f t="shared" si="17"/>
        <v>792.00000000000011</v>
      </c>
      <c r="I133" s="78">
        <f>I132</f>
        <v>28360</v>
      </c>
      <c r="J133" s="80">
        <f t="shared" ref="J132:J195" si="22">G133*I133</f>
        <v>20419200</v>
      </c>
      <c r="K133" s="81">
        <f t="shared" si="18"/>
        <v>23482080</v>
      </c>
      <c r="L133" s="81">
        <f t="shared" si="19"/>
        <v>16335360</v>
      </c>
      <c r="M133" s="82">
        <f t="shared" si="20"/>
        <v>58500</v>
      </c>
      <c r="N133" s="83">
        <f t="shared" si="21"/>
        <v>2376000.0000000005</v>
      </c>
      <c r="O133" s="78" t="s">
        <v>35</v>
      </c>
      <c r="S133" s="2"/>
    </row>
    <row r="134" spans="1:19" x14ac:dyDescent="0.25">
      <c r="A134" s="78">
        <v>132</v>
      </c>
      <c r="B134" s="68">
        <v>1804</v>
      </c>
      <c r="C134" s="68">
        <v>18</v>
      </c>
      <c r="D134" s="69" t="s">
        <v>13</v>
      </c>
      <c r="E134" s="68">
        <v>683</v>
      </c>
      <c r="F134" s="68">
        <v>37</v>
      </c>
      <c r="G134" s="68">
        <f t="shared" si="16"/>
        <v>720</v>
      </c>
      <c r="H134" s="79">
        <f t="shared" si="17"/>
        <v>792.00000000000011</v>
      </c>
      <c r="I134" s="78">
        <f>I133</f>
        <v>28360</v>
      </c>
      <c r="J134" s="80">
        <f t="shared" si="22"/>
        <v>20419200</v>
      </c>
      <c r="K134" s="81">
        <f t="shared" si="18"/>
        <v>23482080</v>
      </c>
      <c r="L134" s="81">
        <f t="shared" si="19"/>
        <v>16335360</v>
      </c>
      <c r="M134" s="82">
        <f t="shared" si="20"/>
        <v>58500</v>
      </c>
      <c r="N134" s="83">
        <f t="shared" si="21"/>
        <v>2376000.0000000005</v>
      </c>
      <c r="O134" s="78" t="s">
        <v>35</v>
      </c>
      <c r="S134" s="2"/>
    </row>
    <row r="135" spans="1:19" x14ac:dyDescent="0.25">
      <c r="A135" s="78">
        <v>133</v>
      </c>
      <c r="B135" s="68">
        <v>1805</v>
      </c>
      <c r="C135" s="68">
        <v>18</v>
      </c>
      <c r="D135" s="69" t="s">
        <v>13</v>
      </c>
      <c r="E135" s="68">
        <v>635</v>
      </c>
      <c r="F135" s="68">
        <v>40</v>
      </c>
      <c r="G135" s="68">
        <f t="shared" si="16"/>
        <v>675</v>
      </c>
      <c r="H135" s="79">
        <f t="shared" si="17"/>
        <v>742.50000000000011</v>
      </c>
      <c r="I135" s="78">
        <f>I134</f>
        <v>28360</v>
      </c>
      <c r="J135" s="80">
        <f t="shared" si="22"/>
        <v>19143000</v>
      </c>
      <c r="K135" s="81">
        <f t="shared" si="18"/>
        <v>22014450</v>
      </c>
      <c r="L135" s="81">
        <f t="shared" si="19"/>
        <v>15314400</v>
      </c>
      <c r="M135" s="82">
        <f t="shared" si="20"/>
        <v>55000</v>
      </c>
      <c r="N135" s="83">
        <f t="shared" si="21"/>
        <v>2227500.0000000005</v>
      </c>
      <c r="O135" s="78" t="s">
        <v>35</v>
      </c>
      <c r="S135" s="2"/>
    </row>
    <row r="136" spans="1:19" x14ac:dyDescent="0.25">
      <c r="A136" s="78">
        <v>134</v>
      </c>
      <c r="B136" s="68">
        <v>1806</v>
      </c>
      <c r="C136" s="68">
        <v>18</v>
      </c>
      <c r="D136" s="69" t="s">
        <v>13</v>
      </c>
      <c r="E136" s="68">
        <v>635</v>
      </c>
      <c r="F136" s="68">
        <v>40</v>
      </c>
      <c r="G136" s="68">
        <f t="shared" si="16"/>
        <v>675</v>
      </c>
      <c r="H136" s="79">
        <f t="shared" si="17"/>
        <v>742.50000000000011</v>
      </c>
      <c r="I136" s="78">
        <f>I135</f>
        <v>28360</v>
      </c>
      <c r="J136" s="80">
        <f t="shared" si="22"/>
        <v>19143000</v>
      </c>
      <c r="K136" s="81">
        <f t="shared" si="18"/>
        <v>22014450</v>
      </c>
      <c r="L136" s="81">
        <f t="shared" si="19"/>
        <v>15314400</v>
      </c>
      <c r="M136" s="82">
        <f t="shared" si="20"/>
        <v>55000</v>
      </c>
      <c r="N136" s="83">
        <f t="shared" si="21"/>
        <v>2227500.0000000005</v>
      </c>
      <c r="O136" s="78" t="s">
        <v>35</v>
      </c>
      <c r="S136" s="2"/>
    </row>
    <row r="137" spans="1:19" x14ac:dyDescent="0.25">
      <c r="A137" s="78">
        <v>135</v>
      </c>
      <c r="B137" s="68">
        <v>1807</v>
      </c>
      <c r="C137" s="68">
        <v>18</v>
      </c>
      <c r="D137" s="68" t="s">
        <v>11</v>
      </c>
      <c r="E137" s="68">
        <v>1025</v>
      </c>
      <c r="F137" s="68">
        <v>155</v>
      </c>
      <c r="G137" s="68">
        <f t="shared" si="16"/>
        <v>1180</v>
      </c>
      <c r="H137" s="79">
        <f t="shared" si="17"/>
        <v>1298</v>
      </c>
      <c r="I137" s="78">
        <f>I136</f>
        <v>28360</v>
      </c>
      <c r="J137" s="80">
        <f t="shared" si="22"/>
        <v>33464800</v>
      </c>
      <c r="K137" s="81">
        <f t="shared" si="18"/>
        <v>38484520</v>
      </c>
      <c r="L137" s="81">
        <f t="shared" si="19"/>
        <v>26771840</v>
      </c>
      <c r="M137" s="82">
        <f t="shared" si="20"/>
        <v>96000</v>
      </c>
      <c r="N137" s="83">
        <f t="shared" si="21"/>
        <v>3894000</v>
      </c>
      <c r="O137" s="78" t="s">
        <v>35</v>
      </c>
      <c r="S137" s="2"/>
    </row>
    <row r="138" spans="1:19" x14ac:dyDescent="0.25">
      <c r="A138" s="78">
        <v>136</v>
      </c>
      <c r="B138" s="68">
        <v>1808</v>
      </c>
      <c r="C138" s="68">
        <v>18</v>
      </c>
      <c r="D138" s="68" t="s">
        <v>11</v>
      </c>
      <c r="E138" s="68">
        <v>1025</v>
      </c>
      <c r="F138" s="68">
        <v>155</v>
      </c>
      <c r="G138" s="68">
        <f t="shared" si="16"/>
        <v>1180</v>
      </c>
      <c r="H138" s="79">
        <f t="shared" si="17"/>
        <v>1298</v>
      </c>
      <c r="I138" s="78">
        <f>I137</f>
        <v>28360</v>
      </c>
      <c r="J138" s="80">
        <f t="shared" si="22"/>
        <v>33464800</v>
      </c>
      <c r="K138" s="81">
        <f t="shared" si="18"/>
        <v>38484520</v>
      </c>
      <c r="L138" s="81">
        <f t="shared" si="19"/>
        <v>26771840</v>
      </c>
      <c r="M138" s="82">
        <f t="shared" si="20"/>
        <v>96000</v>
      </c>
      <c r="N138" s="83">
        <f t="shared" si="21"/>
        <v>3894000</v>
      </c>
      <c r="O138" s="78" t="s">
        <v>35</v>
      </c>
      <c r="S138" s="2"/>
    </row>
    <row r="139" spans="1:19" x14ac:dyDescent="0.25">
      <c r="A139" s="78">
        <v>137</v>
      </c>
      <c r="B139" s="68">
        <v>1901</v>
      </c>
      <c r="C139" s="68">
        <v>19</v>
      </c>
      <c r="D139" s="68" t="s">
        <v>13</v>
      </c>
      <c r="E139" s="68">
        <v>825</v>
      </c>
      <c r="F139" s="68">
        <v>0</v>
      </c>
      <c r="G139" s="68">
        <f t="shared" si="16"/>
        <v>825</v>
      </c>
      <c r="H139" s="79">
        <f t="shared" si="17"/>
        <v>907.50000000000011</v>
      </c>
      <c r="I139" s="78">
        <f>I133+80</f>
        <v>28440</v>
      </c>
      <c r="J139" s="80">
        <v>0</v>
      </c>
      <c r="K139" s="81">
        <f t="shared" si="18"/>
        <v>0</v>
      </c>
      <c r="L139" s="81">
        <f t="shared" si="19"/>
        <v>0</v>
      </c>
      <c r="M139" s="82">
        <f t="shared" si="20"/>
        <v>0</v>
      </c>
      <c r="N139" s="83">
        <f t="shared" si="21"/>
        <v>2722500.0000000005</v>
      </c>
      <c r="O139" s="78" t="s">
        <v>36</v>
      </c>
      <c r="S139" s="2"/>
    </row>
    <row r="140" spans="1:19" x14ac:dyDescent="0.25">
      <c r="A140" s="78">
        <v>138</v>
      </c>
      <c r="B140" s="68">
        <v>1902</v>
      </c>
      <c r="C140" s="68">
        <v>19</v>
      </c>
      <c r="D140" s="69" t="s">
        <v>13</v>
      </c>
      <c r="E140" s="68">
        <v>710</v>
      </c>
      <c r="F140" s="68">
        <v>0</v>
      </c>
      <c r="G140" s="68">
        <f t="shared" si="16"/>
        <v>710</v>
      </c>
      <c r="H140" s="79">
        <f t="shared" si="17"/>
        <v>781.00000000000011</v>
      </c>
      <c r="I140" s="78">
        <f>I139</f>
        <v>28440</v>
      </c>
      <c r="J140" s="80">
        <v>0</v>
      </c>
      <c r="K140" s="81">
        <f t="shared" si="18"/>
        <v>0</v>
      </c>
      <c r="L140" s="81">
        <f t="shared" si="19"/>
        <v>0</v>
      </c>
      <c r="M140" s="82">
        <f t="shared" si="20"/>
        <v>0</v>
      </c>
      <c r="N140" s="83">
        <f t="shared" si="21"/>
        <v>2343000.0000000005</v>
      </c>
      <c r="O140" s="78" t="s">
        <v>36</v>
      </c>
      <c r="S140" s="2"/>
    </row>
    <row r="141" spans="1:19" x14ac:dyDescent="0.25">
      <c r="A141" s="78">
        <v>139</v>
      </c>
      <c r="B141" s="68">
        <v>1903</v>
      </c>
      <c r="C141" s="68">
        <v>19</v>
      </c>
      <c r="D141" s="69" t="s">
        <v>13</v>
      </c>
      <c r="E141" s="68">
        <v>683</v>
      </c>
      <c r="F141" s="68">
        <v>37</v>
      </c>
      <c r="G141" s="68">
        <f t="shared" si="16"/>
        <v>720</v>
      </c>
      <c r="H141" s="79">
        <f t="shared" si="17"/>
        <v>792.00000000000011</v>
      </c>
      <c r="I141" s="78">
        <f>I140</f>
        <v>28440</v>
      </c>
      <c r="J141" s="80">
        <f t="shared" si="22"/>
        <v>20476800</v>
      </c>
      <c r="K141" s="81">
        <f t="shared" si="18"/>
        <v>23548320</v>
      </c>
      <c r="L141" s="81">
        <f t="shared" si="19"/>
        <v>16381440</v>
      </c>
      <c r="M141" s="82">
        <f t="shared" si="20"/>
        <v>59000</v>
      </c>
      <c r="N141" s="83">
        <f t="shared" si="21"/>
        <v>2376000.0000000005</v>
      </c>
      <c r="O141" s="78" t="s">
        <v>35</v>
      </c>
      <c r="S141" s="2"/>
    </row>
    <row r="142" spans="1:19" x14ac:dyDescent="0.25">
      <c r="A142" s="78">
        <v>140</v>
      </c>
      <c r="B142" s="68">
        <v>1904</v>
      </c>
      <c r="C142" s="68">
        <v>19</v>
      </c>
      <c r="D142" s="69" t="s">
        <v>13</v>
      </c>
      <c r="E142" s="68">
        <v>683</v>
      </c>
      <c r="F142" s="68">
        <v>37</v>
      </c>
      <c r="G142" s="68">
        <f t="shared" si="16"/>
        <v>720</v>
      </c>
      <c r="H142" s="79">
        <f t="shared" si="17"/>
        <v>792.00000000000011</v>
      </c>
      <c r="I142" s="78">
        <f>I141</f>
        <v>28440</v>
      </c>
      <c r="J142" s="80">
        <f t="shared" si="22"/>
        <v>20476800</v>
      </c>
      <c r="K142" s="81">
        <f t="shared" si="18"/>
        <v>23548320</v>
      </c>
      <c r="L142" s="81">
        <f t="shared" si="19"/>
        <v>16381440</v>
      </c>
      <c r="M142" s="82">
        <f t="shared" si="20"/>
        <v>59000</v>
      </c>
      <c r="N142" s="83">
        <f t="shared" si="21"/>
        <v>2376000.0000000005</v>
      </c>
      <c r="O142" s="78" t="s">
        <v>35</v>
      </c>
      <c r="S142" s="2"/>
    </row>
    <row r="143" spans="1:19" x14ac:dyDescent="0.25">
      <c r="A143" s="78">
        <v>141</v>
      </c>
      <c r="B143" s="68">
        <v>1905</v>
      </c>
      <c r="C143" s="68">
        <v>19</v>
      </c>
      <c r="D143" s="69" t="s">
        <v>13</v>
      </c>
      <c r="E143" s="68">
        <v>635</v>
      </c>
      <c r="F143" s="68">
        <v>40</v>
      </c>
      <c r="G143" s="68">
        <f t="shared" si="16"/>
        <v>675</v>
      </c>
      <c r="H143" s="79">
        <f t="shared" si="17"/>
        <v>742.50000000000011</v>
      </c>
      <c r="I143" s="78">
        <f>I142</f>
        <v>28440</v>
      </c>
      <c r="J143" s="80">
        <f t="shared" si="22"/>
        <v>19197000</v>
      </c>
      <c r="K143" s="81">
        <f t="shared" si="18"/>
        <v>22076550</v>
      </c>
      <c r="L143" s="81">
        <f t="shared" si="19"/>
        <v>15357600</v>
      </c>
      <c r="M143" s="82">
        <f t="shared" si="20"/>
        <v>55000</v>
      </c>
      <c r="N143" s="83">
        <f t="shared" si="21"/>
        <v>2227500.0000000005</v>
      </c>
      <c r="O143" s="78" t="s">
        <v>35</v>
      </c>
      <c r="S143" s="2"/>
    </row>
    <row r="144" spans="1:19" x14ac:dyDescent="0.25">
      <c r="A144" s="78">
        <v>142</v>
      </c>
      <c r="B144" s="68">
        <v>1906</v>
      </c>
      <c r="C144" s="68">
        <v>19</v>
      </c>
      <c r="D144" s="69" t="s">
        <v>13</v>
      </c>
      <c r="E144" s="68">
        <v>635</v>
      </c>
      <c r="F144" s="68">
        <v>40</v>
      </c>
      <c r="G144" s="68">
        <f t="shared" si="16"/>
        <v>675</v>
      </c>
      <c r="H144" s="79">
        <f t="shared" si="17"/>
        <v>742.50000000000011</v>
      </c>
      <c r="I144" s="78">
        <f>I143</f>
        <v>28440</v>
      </c>
      <c r="J144" s="80">
        <f t="shared" si="22"/>
        <v>19197000</v>
      </c>
      <c r="K144" s="81">
        <f t="shared" si="18"/>
        <v>22076550</v>
      </c>
      <c r="L144" s="81">
        <f t="shared" si="19"/>
        <v>15357600</v>
      </c>
      <c r="M144" s="82">
        <f t="shared" si="20"/>
        <v>55000</v>
      </c>
      <c r="N144" s="83">
        <f t="shared" si="21"/>
        <v>2227500.0000000005</v>
      </c>
      <c r="O144" s="78" t="s">
        <v>35</v>
      </c>
      <c r="S144" s="2"/>
    </row>
    <row r="145" spans="1:19" x14ac:dyDescent="0.25">
      <c r="A145" s="78">
        <v>143</v>
      </c>
      <c r="B145" s="68">
        <v>1907</v>
      </c>
      <c r="C145" s="68">
        <v>19</v>
      </c>
      <c r="D145" s="68" t="s">
        <v>11</v>
      </c>
      <c r="E145" s="68">
        <v>1025</v>
      </c>
      <c r="F145" s="68">
        <v>155</v>
      </c>
      <c r="G145" s="68">
        <f t="shared" si="16"/>
        <v>1180</v>
      </c>
      <c r="H145" s="79">
        <f t="shared" si="17"/>
        <v>1298</v>
      </c>
      <c r="I145" s="78">
        <f>I144</f>
        <v>28440</v>
      </c>
      <c r="J145" s="80">
        <f t="shared" si="22"/>
        <v>33559200</v>
      </c>
      <c r="K145" s="81">
        <f t="shared" si="18"/>
        <v>38593080</v>
      </c>
      <c r="L145" s="81">
        <f t="shared" si="19"/>
        <v>26847360</v>
      </c>
      <c r="M145" s="82">
        <f t="shared" si="20"/>
        <v>96500</v>
      </c>
      <c r="N145" s="83">
        <f t="shared" si="21"/>
        <v>3894000</v>
      </c>
      <c r="O145" s="78" t="s">
        <v>35</v>
      </c>
      <c r="S145" s="2"/>
    </row>
    <row r="146" spans="1:19" x14ac:dyDescent="0.25">
      <c r="A146" s="78">
        <v>144</v>
      </c>
      <c r="B146" s="68">
        <v>1908</v>
      </c>
      <c r="C146" s="68">
        <v>19</v>
      </c>
      <c r="D146" s="68" t="s">
        <v>11</v>
      </c>
      <c r="E146" s="68">
        <v>1025</v>
      </c>
      <c r="F146" s="68">
        <v>155</v>
      </c>
      <c r="G146" s="68">
        <f t="shared" si="16"/>
        <v>1180</v>
      </c>
      <c r="H146" s="79">
        <f t="shared" si="17"/>
        <v>1298</v>
      </c>
      <c r="I146" s="78">
        <f>I145</f>
        <v>28440</v>
      </c>
      <c r="J146" s="80">
        <f t="shared" si="22"/>
        <v>33559200</v>
      </c>
      <c r="K146" s="81">
        <f t="shared" si="18"/>
        <v>38593080</v>
      </c>
      <c r="L146" s="81">
        <f t="shared" si="19"/>
        <v>26847360</v>
      </c>
      <c r="M146" s="82">
        <f t="shared" si="20"/>
        <v>96500</v>
      </c>
      <c r="N146" s="83">
        <f t="shared" si="21"/>
        <v>3894000</v>
      </c>
      <c r="O146" s="78" t="s">
        <v>35</v>
      </c>
      <c r="S146" s="2"/>
    </row>
    <row r="147" spans="1:19" x14ac:dyDescent="0.25">
      <c r="A147" s="78">
        <v>145</v>
      </c>
      <c r="B147" s="68">
        <v>2001</v>
      </c>
      <c r="C147" s="68">
        <v>20</v>
      </c>
      <c r="D147" s="68" t="s">
        <v>13</v>
      </c>
      <c r="E147" s="68">
        <v>825</v>
      </c>
      <c r="F147" s="68">
        <v>0</v>
      </c>
      <c r="G147" s="68">
        <f t="shared" si="16"/>
        <v>825</v>
      </c>
      <c r="H147" s="79">
        <f t="shared" si="17"/>
        <v>907.50000000000011</v>
      </c>
      <c r="I147" s="78">
        <f>I141+80</f>
        <v>28520</v>
      </c>
      <c r="J147" s="80">
        <v>0</v>
      </c>
      <c r="K147" s="81">
        <f t="shared" si="18"/>
        <v>0</v>
      </c>
      <c r="L147" s="81">
        <f t="shared" si="19"/>
        <v>0</v>
      </c>
      <c r="M147" s="82">
        <f t="shared" si="20"/>
        <v>0</v>
      </c>
      <c r="N147" s="83">
        <f t="shared" si="21"/>
        <v>2722500.0000000005</v>
      </c>
      <c r="O147" s="78" t="s">
        <v>36</v>
      </c>
      <c r="S147" s="2"/>
    </row>
    <row r="148" spans="1:19" x14ac:dyDescent="0.25">
      <c r="A148" s="78">
        <v>146</v>
      </c>
      <c r="B148" s="68">
        <v>2002</v>
      </c>
      <c r="C148" s="68">
        <v>20</v>
      </c>
      <c r="D148" s="69" t="s">
        <v>13</v>
      </c>
      <c r="E148" s="68">
        <v>710</v>
      </c>
      <c r="F148" s="68">
        <v>0</v>
      </c>
      <c r="G148" s="68">
        <f t="shared" si="16"/>
        <v>710</v>
      </c>
      <c r="H148" s="79">
        <f t="shared" si="17"/>
        <v>781.00000000000011</v>
      </c>
      <c r="I148" s="78">
        <f>I147</f>
        <v>28520</v>
      </c>
      <c r="J148" s="80">
        <v>0</v>
      </c>
      <c r="K148" s="81">
        <f t="shared" si="18"/>
        <v>0</v>
      </c>
      <c r="L148" s="81">
        <f t="shared" si="19"/>
        <v>0</v>
      </c>
      <c r="M148" s="82">
        <f t="shared" si="20"/>
        <v>0</v>
      </c>
      <c r="N148" s="83">
        <f t="shared" si="21"/>
        <v>2343000.0000000005</v>
      </c>
      <c r="O148" s="78" t="s">
        <v>36</v>
      </c>
      <c r="S148" s="2"/>
    </row>
    <row r="149" spans="1:19" x14ac:dyDescent="0.25">
      <c r="A149" s="78">
        <v>147</v>
      </c>
      <c r="B149" s="68">
        <v>2003</v>
      </c>
      <c r="C149" s="68">
        <v>20</v>
      </c>
      <c r="D149" s="69" t="s">
        <v>13</v>
      </c>
      <c r="E149" s="68">
        <v>683</v>
      </c>
      <c r="F149" s="68">
        <v>37</v>
      </c>
      <c r="G149" s="68">
        <f t="shared" si="16"/>
        <v>720</v>
      </c>
      <c r="H149" s="79">
        <f t="shared" si="17"/>
        <v>792.00000000000011</v>
      </c>
      <c r="I149" s="78">
        <f>I148</f>
        <v>28520</v>
      </c>
      <c r="J149" s="80">
        <v>0</v>
      </c>
      <c r="K149" s="81">
        <f t="shared" si="18"/>
        <v>0</v>
      </c>
      <c r="L149" s="81">
        <f t="shared" si="19"/>
        <v>0</v>
      </c>
      <c r="M149" s="82">
        <f t="shared" si="20"/>
        <v>0</v>
      </c>
      <c r="N149" s="83">
        <f t="shared" si="21"/>
        <v>2376000.0000000005</v>
      </c>
      <c r="O149" s="78" t="s">
        <v>36</v>
      </c>
      <c r="S149" s="2"/>
    </row>
    <row r="150" spans="1:19" x14ac:dyDescent="0.25">
      <c r="A150" s="78">
        <v>148</v>
      </c>
      <c r="B150" s="68">
        <v>2004</v>
      </c>
      <c r="C150" s="68">
        <v>20</v>
      </c>
      <c r="D150" s="69" t="s">
        <v>13</v>
      </c>
      <c r="E150" s="68">
        <v>683</v>
      </c>
      <c r="F150" s="68">
        <v>37</v>
      </c>
      <c r="G150" s="68">
        <f t="shared" si="16"/>
        <v>720</v>
      </c>
      <c r="H150" s="79">
        <f t="shared" si="17"/>
        <v>792.00000000000011</v>
      </c>
      <c r="I150" s="78">
        <f>I149</f>
        <v>28520</v>
      </c>
      <c r="J150" s="80">
        <v>0</v>
      </c>
      <c r="K150" s="81">
        <f t="shared" si="18"/>
        <v>0</v>
      </c>
      <c r="L150" s="81">
        <f t="shared" si="19"/>
        <v>0</v>
      </c>
      <c r="M150" s="82">
        <f t="shared" si="20"/>
        <v>0</v>
      </c>
      <c r="N150" s="83">
        <f t="shared" si="21"/>
        <v>2376000.0000000005</v>
      </c>
      <c r="O150" s="78" t="s">
        <v>36</v>
      </c>
      <c r="S150" s="2"/>
    </row>
    <row r="151" spans="1:19" x14ac:dyDescent="0.25">
      <c r="A151" s="78">
        <v>149</v>
      </c>
      <c r="B151" s="68">
        <v>2005</v>
      </c>
      <c r="C151" s="68">
        <v>20</v>
      </c>
      <c r="D151" s="69" t="s">
        <v>13</v>
      </c>
      <c r="E151" s="68">
        <v>635</v>
      </c>
      <c r="F151" s="68">
        <v>40</v>
      </c>
      <c r="G151" s="68">
        <f t="shared" si="16"/>
        <v>675</v>
      </c>
      <c r="H151" s="79">
        <f t="shared" si="17"/>
        <v>742.50000000000011</v>
      </c>
      <c r="I151" s="78">
        <f>I150</f>
        <v>28520</v>
      </c>
      <c r="J151" s="80">
        <f t="shared" si="22"/>
        <v>19251000</v>
      </c>
      <c r="K151" s="81">
        <f t="shared" si="18"/>
        <v>22138650</v>
      </c>
      <c r="L151" s="81">
        <f t="shared" si="19"/>
        <v>15400800</v>
      </c>
      <c r="M151" s="82">
        <f t="shared" si="20"/>
        <v>55500</v>
      </c>
      <c r="N151" s="83">
        <f t="shared" si="21"/>
        <v>2227500.0000000005</v>
      </c>
      <c r="O151" s="78" t="s">
        <v>35</v>
      </c>
      <c r="S151" s="2"/>
    </row>
    <row r="152" spans="1:19" x14ac:dyDescent="0.25">
      <c r="A152" s="78">
        <v>150</v>
      </c>
      <c r="B152" s="68">
        <v>2006</v>
      </c>
      <c r="C152" s="68">
        <v>20</v>
      </c>
      <c r="D152" s="69" t="s">
        <v>13</v>
      </c>
      <c r="E152" s="68">
        <v>635</v>
      </c>
      <c r="F152" s="68">
        <v>40</v>
      </c>
      <c r="G152" s="68">
        <f t="shared" si="16"/>
        <v>675</v>
      </c>
      <c r="H152" s="79">
        <f t="shared" si="17"/>
        <v>742.50000000000011</v>
      </c>
      <c r="I152" s="78">
        <f>I151</f>
        <v>28520</v>
      </c>
      <c r="J152" s="80">
        <f t="shared" si="22"/>
        <v>19251000</v>
      </c>
      <c r="K152" s="81">
        <f t="shared" si="18"/>
        <v>22138650</v>
      </c>
      <c r="L152" s="81">
        <f t="shared" si="19"/>
        <v>15400800</v>
      </c>
      <c r="M152" s="82">
        <f t="shared" si="20"/>
        <v>55500</v>
      </c>
      <c r="N152" s="83">
        <f t="shared" si="21"/>
        <v>2227500.0000000005</v>
      </c>
      <c r="O152" s="78" t="s">
        <v>35</v>
      </c>
      <c r="S152" s="2"/>
    </row>
    <row r="153" spans="1:19" x14ac:dyDescent="0.25">
      <c r="A153" s="78">
        <v>151</v>
      </c>
      <c r="B153" s="68">
        <v>2007</v>
      </c>
      <c r="C153" s="68">
        <v>20</v>
      </c>
      <c r="D153" s="68" t="s">
        <v>11</v>
      </c>
      <c r="E153" s="68">
        <v>1025</v>
      </c>
      <c r="F153" s="68">
        <v>155</v>
      </c>
      <c r="G153" s="68">
        <f t="shared" si="16"/>
        <v>1180</v>
      </c>
      <c r="H153" s="79">
        <f t="shared" si="17"/>
        <v>1298</v>
      </c>
      <c r="I153" s="78">
        <f>I152</f>
        <v>28520</v>
      </c>
      <c r="J153" s="80">
        <f t="shared" si="22"/>
        <v>33653600</v>
      </c>
      <c r="K153" s="81">
        <f t="shared" si="18"/>
        <v>38701640</v>
      </c>
      <c r="L153" s="81">
        <f t="shared" si="19"/>
        <v>26922880</v>
      </c>
      <c r="M153" s="82">
        <f t="shared" si="20"/>
        <v>97000</v>
      </c>
      <c r="N153" s="83">
        <f t="shared" si="21"/>
        <v>3894000</v>
      </c>
      <c r="O153" s="78" t="s">
        <v>35</v>
      </c>
      <c r="S153" s="2"/>
    </row>
    <row r="154" spans="1:19" x14ac:dyDescent="0.25">
      <c r="A154" s="78">
        <v>152</v>
      </c>
      <c r="B154" s="68">
        <v>2008</v>
      </c>
      <c r="C154" s="68">
        <v>20</v>
      </c>
      <c r="D154" s="68" t="s">
        <v>11</v>
      </c>
      <c r="E154" s="68">
        <v>1025</v>
      </c>
      <c r="F154" s="68">
        <v>155</v>
      </c>
      <c r="G154" s="68">
        <f t="shared" si="16"/>
        <v>1180</v>
      </c>
      <c r="H154" s="79">
        <f t="shared" si="17"/>
        <v>1298</v>
      </c>
      <c r="I154" s="78">
        <f>I153</f>
        <v>28520</v>
      </c>
      <c r="J154" s="80">
        <v>0</v>
      </c>
      <c r="K154" s="81">
        <f t="shared" si="18"/>
        <v>0</v>
      </c>
      <c r="L154" s="81">
        <f t="shared" si="19"/>
        <v>0</v>
      </c>
      <c r="M154" s="82">
        <f t="shared" si="20"/>
        <v>0</v>
      </c>
      <c r="N154" s="83">
        <f t="shared" si="21"/>
        <v>3894000</v>
      </c>
      <c r="O154" s="78" t="s">
        <v>36</v>
      </c>
      <c r="S154" s="2"/>
    </row>
    <row r="155" spans="1:19" x14ac:dyDescent="0.25">
      <c r="A155" s="78">
        <v>153</v>
      </c>
      <c r="B155" s="68">
        <v>2101</v>
      </c>
      <c r="C155" s="68">
        <v>21</v>
      </c>
      <c r="D155" s="68" t="s">
        <v>13</v>
      </c>
      <c r="E155" s="68">
        <v>825</v>
      </c>
      <c r="F155" s="68">
        <v>0</v>
      </c>
      <c r="G155" s="68">
        <f t="shared" si="16"/>
        <v>825</v>
      </c>
      <c r="H155" s="79">
        <f t="shared" si="17"/>
        <v>907.50000000000011</v>
      </c>
      <c r="I155" s="78">
        <f>I149+80</f>
        <v>28600</v>
      </c>
      <c r="J155" s="80">
        <v>0</v>
      </c>
      <c r="K155" s="81">
        <f t="shared" si="18"/>
        <v>0</v>
      </c>
      <c r="L155" s="81">
        <f t="shared" si="19"/>
        <v>0</v>
      </c>
      <c r="M155" s="82">
        <f t="shared" si="20"/>
        <v>0</v>
      </c>
      <c r="N155" s="83">
        <f t="shared" si="21"/>
        <v>2722500.0000000005</v>
      </c>
      <c r="O155" s="78" t="s">
        <v>36</v>
      </c>
      <c r="S155" s="2"/>
    </row>
    <row r="156" spans="1:19" x14ac:dyDescent="0.25">
      <c r="A156" s="78">
        <v>154</v>
      </c>
      <c r="B156" s="68">
        <v>2102</v>
      </c>
      <c r="C156" s="68">
        <v>21</v>
      </c>
      <c r="D156" s="69" t="s">
        <v>13</v>
      </c>
      <c r="E156" s="68">
        <v>710</v>
      </c>
      <c r="F156" s="68">
        <v>0</v>
      </c>
      <c r="G156" s="68">
        <f t="shared" si="16"/>
        <v>710</v>
      </c>
      <c r="H156" s="79">
        <f t="shared" si="17"/>
        <v>781.00000000000011</v>
      </c>
      <c r="I156" s="78">
        <f>I155</f>
        <v>28600</v>
      </c>
      <c r="J156" s="80">
        <v>0</v>
      </c>
      <c r="K156" s="81">
        <f t="shared" si="18"/>
        <v>0</v>
      </c>
      <c r="L156" s="81">
        <f t="shared" si="19"/>
        <v>0</v>
      </c>
      <c r="M156" s="82">
        <f t="shared" si="20"/>
        <v>0</v>
      </c>
      <c r="N156" s="83">
        <f t="shared" si="21"/>
        <v>2343000.0000000005</v>
      </c>
      <c r="O156" s="78" t="s">
        <v>36</v>
      </c>
      <c r="S156" s="2"/>
    </row>
    <row r="157" spans="1:19" x14ac:dyDescent="0.25">
      <c r="A157" s="78">
        <v>155</v>
      </c>
      <c r="B157" s="68">
        <v>2103</v>
      </c>
      <c r="C157" s="68">
        <v>21</v>
      </c>
      <c r="D157" s="69" t="s">
        <v>13</v>
      </c>
      <c r="E157" s="68">
        <v>683</v>
      </c>
      <c r="F157" s="68">
        <v>37</v>
      </c>
      <c r="G157" s="68">
        <f t="shared" si="16"/>
        <v>720</v>
      </c>
      <c r="H157" s="79">
        <f t="shared" si="17"/>
        <v>792.00000000000011</v>
      </c>
      <c r="I157" s="78">
        <f>I156</f>
        <v>28600</v>
      </c>
      <c r="J157" s="80">
        <f t="shared" si="22"/>
        <v>20592000</v>
      </c>
      <c r="K157" s="81">
        <f t="shared" si="18"/>
        <v>23680800</v>
      </c>
      <c r="L157" s="81">
        <f t="shared" si="19"/>
        <v>16473600</v>
      </c>
      <c r="M157" s="82">
        <f t="shared" si="20"/>
        <v>59000</v>
      </c>
      <c r="N157" s="83">
        <f t="shared" si="21"/>
        <v>2376000.0000000005</v>
      </c>
      <c r="O157" s="78" t="s">
        <v>35</v>
      </c>
      <c r="S157" s="2"/>
    </row>
    <row r="158" spans="1:19" x14ac:dyDescent="0.25">
      <c r="A158" s="78">
        <v>156</v>
      </c>
      <c r="B158" s="68">
        <v>2104</v>
      </c>
      <c r="C158" s="68">
        <v>21</v>
      </c>
      <c r="D158" s="69" t="s">
        <v>13</v>
      </c>
      <c r="E158" s="68">
        <v>683</v>
      </c>
      <c r="F158" s="68">
        <v>37</v>
      </c>
      <c r="G158" s="68">
        <f t="shared" si="16"/>
        <v>720</v>
      </c>
      <c r="H158" s="79">
        <f t="shared" si="17"/>
        <v>792.00000000000011</v>
      </c>
      <c r="I158" s="78">
        <f>I157</f>
        <v>28600</v>
      </c>
      <c r="J158" s="80">
        <f t="shared" si="22"/>
        <v>20592000</v>
      </c>
      <c r="K158" s="81">
        <f t="shared" si="18"/>
        <v>23680800</v>
      </c>
      <c r="L158" s="81">
        <f t="shared" si="19"/>
        <v>16473600</v>
      </c>
      <c r="M158" s="82">
        <f t="shared" si="20"/>
        <v>59000</v>
      </c>
      <c r="N158" s="83">
        <f t="shared" si="21"/>
        <v>2376000.0000000005</v>
      </c>
      <c r="O158" s="78" t="s">
        <v>35</v>
      </c>
      <c r="S158" s="2"/>
    </row>
    <row r="159" spans="1:19" x14ac:dyDescent="0.25">
      <c r="A159" s="78">
        <v>157</v>
      </c>
      <c r="B159" s="68">
        <v>2105</v>
      </c>
      <c r="C159" s="68">
        <v>21</v>
      </c>
      <c r="D159" s="69" t="s">
        <v>13</v>
      </c>
      <c r="E159" s="68">
        <v>635</v>
      </c>
      <c r="F159" s="68">
        <v>40</v>
      </c>
      <c r="G159" s="68">
        <f t="shared" si="16"/>
        <v>675</v>
      </c>
      <c r="H159" s="79">
        <f t="shared" si="17"/>
        <v>742.50000000000011</v>
      </c>
      <c r="I159" s="78">
        <f>I158</f>
        <v>28600</v>
      </c>
      <c r="J159" s="80">
        <f t="shared" si="22"/>
        <v>19305000</v>
      </c>
      <c r="K159" s="81">
        <f t="shared" si="18"/>
        <v>22200750</v>
      </c>
      <c r="L159" s="81">
        <f t="shared" si="19"/>
        <v>15444000</v>
      </c>
      <c r="M159" s="82">
        <f t="shared" si="20"/>
        <v>55500</v>
      </c>
      <c r="N159" s="83">
        <f t="shared" si="21"/>
        <v>2227500.0000000005</v>
      </c>
      <c r="O159" s="78" t="s">
        <v>35</v>
      </c>
      <c r="S159" s="2"/>
    </row>
    <row r="160" spans="1:19" x14ac:dyDescent="0.25">
      <c r="A160" s="78">
        <v>158</v>
      </c>
      <c r="B160" s="68">
        <v>2106</v>
      </c>
      <c r="C160" s="68">
        <v>21</v>
      </c>
      <c r="D160" s="69" t="s">
        <v>13</v>
      </c>
      <c r="E160" s="68">
        <v>635</v>
      </c>
      <c r="F160" s="68">
        <v>40</v>
      </c>
      <c r="G160" s="68">
        <f t="shared" si="16"/>
        <v>675</v>
      </c>
      <c r="H160" s="79">
        <f t="shared" si="17"/>
        <v>742.50000000000011</v>
      </c>
      <c r="I160" s="78">
        <f>I159</f>
        <v>28600</v>
      </c>
      <c r="J160" s="80">
        <f t="shared" si="22"/>
        <v>19305000</v>
      </c>
      <c r="K160" s="81">
        <f t="shared" si="18"/>
        <v>22200750</v>
      </c>
      <c r="L160" s="81">
        <f t="shared" si="19"/>
        <v>15444000</v>
      </c>
      <c r="M160" s="82">
        <f t="shared" si="20"/>
        <v>55500</v>
      </c>
      <c r="N160" s="83">
        <f t="shared" si="21"/>
        <v>2227500.0000000005</v>
      </c>
      <c r="O160" s="78" t="s">
        <v>35</v>
      </c>
      <c r="S160" s="2"/>
    </row>
    <row r="161" spans="1:19" x14ac:dyDescent="0.25">
      <c r="A161" s="78">
        <v>159</v>
      </c>
      <c r="B161" s="68">
        <v>2107</v>
      </c>
      <c r="C161" s="68">
        <v>21</v>
      </c>
      <c r="D161" s="68" t="s">
        <v>11</v>
      </c>
      <c r="E161" s="68">
        <v>1025</v>
      </c>
      <c r="F161" s="68">
        <v>155</v>
      </c>
      <c r="G161" s="68">
        <f t="shared" si="16"/>
        <v>1180</v>
      </c>
      <c r="H161" s="79">
        <f t="shared" si="17"/>
        <v>1298</v>
      </c>
      <c r="I161" s="78">
        <f>I160</f>
        <v>28600</v>
      </c>
      <c r="J161" s="80">
        <f t="shared" si="22"/>
        <v>33748000</v>
      </c>
      <c r="K161" s="81">
        <f t="shared" si="18"/>
        <v>38810200</v>
      </c>
      <c r="L161" s="81">
        <f t="shared" si="19"/>
        <v>26998400</v>
      </c>
      <c r="M161" s="82">
        <f t="shared" si="20"/>
        <v>97000</v>
      </c>
      <c r="N161" s="83">
        <f t="shared" si="21"/>
        <v>3894000</v>
      </c>
      <c r="O161" s="78" t="s">
        <v>35</v>
      </c>
      <c r="S161" s="2"/>
    </row>
    <row r="162" spans="1:19" x14ac:dyDescent="0.25">
      <c r="A162" s="78">
        <v>160</v>
      </c>
      <c r="B162" s="68">
        <v>2108</v>
      </c>
      <c r="C162" s="68">
        <v>21</v>
      </c>
      <c r="D162" s="68" t="s">
        <v>11</v>
      </c>
      <c r="E162" s="68">
        <v>1025</v>
      </c>
      <c r="F162" s="68">
        <v>155</v>
      </c>
      <c r="G162" s="68">
        <f t="shared" si="16"/>
        <v>1180</v>
      </c>
      <c r="H162" s="79">
        <f t="shared" si="17"/>
        <v>1298</v>
      </c>
      <c r="I162" s="78">
        <f>I161</f>
        <v>28600</v>
      </c>
      <c r="J162" s="80">
        <f t="shared" si="22"/>
        <v>33748000</v>
      </c>
      <c r="K162" s="81">
        <f t="shared" si="18"/>
        <v>38810200</v>
      </c>
      <c r="L162" s="81">
        <f t="shared" si="19"/>
        <v>26998400</v>
      </c>
      <c r="M162" s="82">
        <f t="shared" si="20"/>
        <v>97000</v>
      </c>
      <c r="N162" s="83">
        <f t="shared" si="21"/>
        <v>3894000</v>
      </c>
      <c r="O162" s="78" t="s">
        <v>35</v>
      </c>
      <c r="S162" s="2"/>
    </row>
    <row r="163" spans="1:19" x14ac:dyDescent="0.25">
      <c r="A163" s="78">
        <v>161</v>
      </c>
      <c r="B163" s="68">
        <v>2201</v>
      </c>
      <c r="C163" s="68">
        <v>22</v>
      </c>
      <c r="D163" s="68" t="s">
        <v>13</v>
      </c>
      <c r="E163" s="68">
        <v>825</v>
      </c>
      <c r="F163" s="68">
        <v>0</v>
      </c>
      <c r="G163" s="68">
        <f t="shared" si="16"/>
        <v>825</v>
      </c>
      <c r="H163" s="79">
        <f t="shared" si="17"/>
        <v>907.50000000000011</v>
      </c>
      <c r="I163" s="78">
        <f>I157+80</f>
        <v>28680</v>
      </c>
      <c r="J163" s="80">
        <f t="shared" si="22"/>
        <v>23661000</v>
      </c>
      <c r="K163" s="81">
        <f t="shared" si="18"/>
        <v>27210150</v>
      </c>
      <c r="L163" s="81">
        <f t="shared" si="19"/>
        <v>18928800</v>
      </c>
      <c r="M163" s="82">
        <f t="shared" si="20"/>
        <v>68000</v>
      </c>
      <c r="N163" s="83">
        <f t="shared" si="21"/>
        <v>2722500.0000000005</v>
      </c>
      <c r="O163" s="78" t="s">
        <v>35</v>
      </c>
      <c r="S163" s="2"/>
    </row>
    <row r="164" spans="1:19" x14ac:dyDescent="0.25">
      <c r="A164" s="78">
        <v>162</v>
      </c>
      <c r="B164" s="68">
        <v>2202</v>
      </c>
      <c r="C164" s="68">
        <v>22</v>
      </c>
      <c r="D164" s="69" t="s">
        <v>13</v>
      </c>
      <c r="E164" s="68">
        <v>710</v>
      </c>
      <c r="F164" s="68">
        <v>0</v>
      </c>
      <c r="G164" s="68">
        <f t="shared" si="16"/>
        <v>710</v>
      </c>
      <c r="H164" s="79">
        <f t="shared" si="17"/>
        <v>781.00000000000011</v>
      </c>
      <c r="I164" s="78">
        <f>I163</f>
        <v>28680</v>
      </c>
      <c r="J164" s="80">
        <v>0</v>
      </c>
      <c r="K164" s="81">
        <f t="shared" si="18"/>
        <v>0</v>
      </c>
      <c r="L164" s="81">
        <f t="shared" si="19"/>
        <v>0</v>
      </c>
      <c r="M164" s="82">
        <f t="shared" si="20"/>
        <v>0</v>
      </c>
      <c r="N164" s="83">
        <f t="shared" si="21"/>
        <v>2343000.0000000005</v>
      </c>
      <c r="O164" s="78" t="s">
        <v>36</v>
      </c>
      <c r="S164" s="2"/>
    </row>
    <row r="165" spans="1:19" x14ac:dyDescent="0.25">
      <c r="A165" s="78">
        <v>163</v>
      </c>
      <c r="B165" s="68">
        <v>2205</v>
      </c>
      <c r="C165" s="68">
        <v>22</v>
      </c>
      <c r="D165" s="69" t="s">
        <v>13</v>
      </c>
      <c r="E165" s="68">
        <v>635</v>
      </c>
      <c r="F165" s="68">
        <v>40</v>
      </c>
      <c r="G165" s="68">
        <f t="shared" si="16"/>
        <v>675</v>
      </c>
      <c r="H165" s="79">
        <f t="shared" si="17"/>
        <v>742.50000000000011</v>
      </c>
      <c r="I165" s="78">
        <f>I164</f>
        <v>28680</v>
      </c>
      <c r="J165" s="80">
        <f t="shared" si="22"/>
        <v>19359000</v>
      </c>
      <c r="K165" s="81">
        <f t="shared" si="18"/>
        <v>22262850</v>
      </c>
      <c r="L165" s="81">
        <f t="shared" si="19"/>
        <v>15487200</v>
      </c>
      <c r="M165" s="82">
        <f t="shared" si="20"/>
        <v>55500</v>
      </c>
      <c r="N165" s="83">
        <f t="shared" si="21"/>
        <v>2227500.0000000005</v>
      </c>
      <c r="O165" s="78" t="s">
        <v>35</v>
      </c>
      <c r="S165" s="2"/>
    </row>
    <row r="166" spans="1:19" x14ac:dyDescent="0.25">
      <c r="A166" s="78">
        <v>164</v>
      </c>
      <c r="B166" s="68">
        <v>2206</v>
      </c>
      <c r="C166" s="68">
        <v>22</v>
      </c>
      <c r="D166" s="69" t="s">
        <v>13</v>
      </c>
      <c r="E166" s="68">
        <v>635</v>
      </c>
      <c r="F166" s="68">
        <v>40</v>
      </c>
      <c r="G166" s="68">
        <f t="shared" si="16"/>
        <v>675</v>
      </c>
      <c r="H166" s="79">
        <f t="shared" si="17"/>
        <v>742.50000000000011</v>
      </c>
      <c r="I166" s="78">
        <f>I165</f>
        <v>28680</v>
      </c>
      <c r="J166" s="80">
        <f t="shared" si="22"/>
        <v>19359000</v>
      </c>
      <c r="K166" s="81">
        <f t="shared" si="18"/>
        <v>22262850</v>
      </c>
      <c r="L166" s="81">
        <f t="shared" si="19"/>
        <v>15487200</v>
      </c>
      <c r="M166" s="82">
        <f t="shared" si="20"/>
        <v>55500</v>
      </c>
      <c r="N166" s="83">
        <f t="shared" si="21"/>
        <v>2227500.0000000005</v>
      </c>
      <c r="O166" s="78" t="s">
        <v>35</v>
      </c>
      <c r="S166" s="2"/>
    </row>
    <row r="167" spans="1:19" x14ac:dyDescent="0.25">
      <c r="A167" s="78">
        <v>165</v>
      </c>
      <c r="B167" s="68">
        <v>2207</v>
      </c>
      <c r="C167" s="68">
        <v>22</v>
      </c>
      <c r="D167" s="68" t="s">
        <v>11</v>
      </c>
      <c r="E167" s="68">
        <v>1025</v>
      </c>
      <c r="F167" s="68">
        <v>155</v>
      </c>
      <c r="G167" s="68">
        <f t="shared" si="16"/>
        <v>1180</v>
      </c>
      <c r="H167" s="79">
        <f t="shared" si="17"/>
        <v>1298</v>
      </c>
      <c r="I167" s="78">
        <f>I166</f>
        <v>28680</v>
      </c>
      <c r="J167" s="80">
        <f t="shared" si="22"/>
        <v>33842400</v>
      </c>
      <c r="K167" s="81">
        <f t="shared" si="18"/>
        <v>38918760</v>
      </c>
      <c r="L167" s="81">
        <f t="shared" si="19"/>
        <v>27073920</v>
      </c>
      <c r="M167" s="82">
        <f t="shared" si="20"/>
        <v>97500</v>
      </c>
      <c r="N167" s="83">
        <f t="shared" si="21"/>
        <v>3894000</v>
      </c>
      <c r="O167" s="78" t="s">
        <v>35</v>
      </c>
      <c r="S167" s="2"/>
    </row>
    <row r="168" spans="1:19" x14ac:dyDescent="0.25">
      <c r="A168" s="78">
        <v>166</v>
      </c>
      <c r="B168" s="68">
        <v>2208</v>
      </c>
      <c r="C168" s="68">
        <v>22</v>
      </c>
      <c r="D168" s="68" t="s">
        <v>11</v>
      </c>
      <c r="E168" s="68">
        <v>1025</v>
      </c>
      <c r="F168" s="68">
        <v>155</v>
      </c>
      <c r="G168" s="68">
        <f t="shared" si="16"/>
        <v>1180</v>
      </c>
      <c r="H168" s="79">
        <f t="shared" si="17"/>
        <v>1298</v>
      </c>
      <c r="I168" s="78">
        <f>I167</f>
        <v>28680</v>
      </c>
      <c r="J168" s="80">
        <f t="shared" si="22"/>
        <v>33842400</v>
      </c>
      <c r="K168" s="81">
        <f t="shared" si="18"/>
        <v>38918760</v>
      </c>
      <c r="L168" s="81">
        <f t="shared" si="19"/>
        <v>27073920</v>
      </c>
      <c r="M168" s="82">
        <f t="shared" si="20"/>
        <v>97500</v>
      </c>
      <c r="N168" s="83">
        <f t="shared" si="21"/>
        <v>3894000</v>
      </c>
      <c r="O168" s="78" t="s">
        <v>35</v>
      </c>
      <c r="S168" s="2"/>
    </row>
    <row r="169" spans="1:19" x14ac:dyDescent="0.25">
      <c r="A169" s="78">
        <v>167</v>
      </c>
      <c r="B169" s="68">
        <v>2301</v>
      </c>
      <c r="C169" s="68">
        <v>23</v>
      </c>
      <c r="D169" s="68" t="s">
        <v>13</v>
      </c>
      <c r="E169" s="68">
        <v>825</v>
      </c>
      <c r="F169" s="68">
        <v>0</v>
      </c>
      <c r="G169" s="68">
        <f t="shared" si="16"/>
        <v>825</v>
      </c>
      <c r="H169" s="79">
        <f t="shared" si="17"/>
        <v>907.50000000000011</v>
      </c>
      <c r="I169" s="78">
        <f>I163+80</f>
        <v>28760</v>
      </c>
      <c r="J169" s="80">
        <f t="shared" si="22"/>
        <v>23727000</v>
      </c>
      <c r="K169" s="81">
        <f t="shared" si="18"/>
        <v>27286050</v>
      </c>
      <c r="L169" s="81">
        <f t="shared" si="19"/>
        <v>18981600</v>
      </c>
      <c r="M169" s="82">
        <f t="shared" si="20"/>
        <v>68000</v>
      </c>
      <c r="N169" s="83">
        <f t="shared" si="21"/>
        <v>2722500.0000000005</v>
      </c>
      <c r="O169" s="78" t="s">
        <v>35</v>
      </c>
      <c r="S169" s="2"/>
    </row>
    <row r="170" spans="1:19" x14ac:dyDescent="0.25">
      <c r="A170" s="78">
        <v>168</v>
      </c>
      <c r="B170" s="68">
        <v>2302</v>
      </c>
      <c r="C170" s="68">
        <v>23</v>
      </c>
      <c r="D170" s="69" t="s">
        <v>13</v>
      </c>
      <c r="E170" s="68">
        <v>710</v>
      </c>
      <c r="F170" s="68">
        <v>0</v>
      </c>
      <c r="G170" s="68">
        <f t="shared" si="16"/>
        <v>710</v>
      </c>
      <c r="H170" s="79">
        <f t="shared" si="17"/>
        <v>781.00000000000011</v>
      </c>
      <c r="I170" s="78">
        <f>I169</f>
        <v>28760</v>
      </c>
      <c r="J170" s="80">
        <v>0</v>
      </c>
      <c r="K170" s="81">
        <f t="shared" si="18"/>
        <v>0</v>
      </c>
      <c r="L170" s="81">
        <f t="shared" si="19"/>
        <v>0</v>
      </c>
      <c r="M170" s="82">
        <f t="shared" si="20"/>
        <v>0</v>
      </c>
      <c r="N170" s="83">
        <f t="shared" si="21"/>
        <v>2343000.0000000005</v>
      </c>
      <c r="O170" s="78" t="s">
        <v>36</v>
      </c>
      <c r="S170" s="2"/>
    </row>
    <row r="171" spans="1:19" x14ac:dyDescent="0.25">
      <c r="A171" s="78">
        <v>169</v>
      </c>
      <c r="B171" s="68">
        <v>2303</v>
      </c>
      <c r="C171" s="68">
        <v>23</v>
      </c>
      <c r="D171" s="69" t="s">
        <v>13</v>
      </c>
      <c r="E171" s="68">
        <v>683</v>
      </c>
      <c r="F171" s="68">
        <v>37</v>
      </c>
      <c r="G171" s="68">
        <f t="shared" si="16"/>
        <v>720</v>
      </c>
      <c r="H171" s="79">
        <f t="shared" si="17"/>
        <v>792.00000000000011</v>
      </c>
      <c r="I171" s="78">
        <f>I170</f>
        <v>28760</v>
      </c>
      <c r="J171" s="80">
        <f t="shared" si="22"/>
        <v>20707200</v>
      </c>
      <c r="K171" s="81">
        <f t="shared" si="18"/>
        <v>23813280</v>
      </c>
      <c r="L171" s="81">
        <f t="shared" si="19"/>
        <v>16565760</v>
      </c>
      <c r="M171" s="82">
        <f t="shared" si="20"/>
        <v>59500</v>
      </c>
      <c r="N171" s="83">
        <f t="shared" si="21"/>
        <v>2376000.0000000005</v>
      </c>
      <c r="O171" s="78" t="s">
        <v>35</v>
      </c>
      <c r="S171" s="2"/>
    </row>
    <row r="172" spans="1:19" x14ac:dyDescent="0.25">
      <c r="A172" s="78">
        <v>170</v>
      </c>
      <c r="B172" s="68">
        <v>2304</v>
      </c>
      <c r="C172" s="68">
        <v>23</v>
      </c>
      <c r="D172" s="69" t="s">
        <v>13</v>
      </c>
      <c r="E172" s="68">
        <v>683</v>
      </c>
      <c r="F172" s="68">
        <v>37</v>
      </c>
      <c r="G172" s="68">
        <f t="shared" si="16"/>
        <v>720</v>
      </c>
      <c r="H172" s="79">
        <f t="shared" si="17"/>
        <v>792.00000000000011</v>
      </c>
      <c r="I172" s="78">
        <f>I171</f>
        <v>28760</v>
      </c>
      <c r="J172" s="80">
        <f t="shared" si="22"/>
        <v>20707200</v>
      </c>
      <c r="K172" s="81">
        <f t="shared" si="18"/>
        <v>23813280</v>
      </c>
      <c r="L172" s="81">
        <f t="shared" si="19"/>
        <v>16565760</v>
      </c>
      <c r="M172" s="82">
        <f t="shared" si="20"/>
        <v>59500</v>
      </c>
      <c r="N172" s="83">
        <f t="shared" si="21"/>
        <v>2376000.0000000005</v>
      </c>
      <c r="O172" s="78" t="s">
        <v>35</v>
      </c>
      <c r="S172" s="2"/>
    </row>
    <row r="173" spans="1:19" x14ac:dyDescent="0.25">
      <c r="A173" s="78">
        <v>171</v>
      </c>
      <c r="B173" s="68">
        <v>2305</v>
      </c>
      <c r="C173" s="68">
        <v>23</v>
      </c>
      <c r="D173" s="69" t="s">
        <v>13</v>
      </c>
      <c r="E173" s="68">
        <v>635</v>
      </c>
      <c r="F173" s="68">
        <v>40</v>
      </c>
      <c r="G173" s="68">
        <f t="shared" si="16"/>
        <v>675</v>
      </c>
      <c r="H173" s="79">
        <f t="shared" si="17"/>
        <v>742.50000000000011</v>
      </c>
      <c r="I173" s="78">
        <f>I172</f>
        <v>28760</v>
      </c>
      <c r="J173" s="80">
        <f t="shared" si="22"/>
        <v>19413000</v>
      </c>
      <c r="K173" s="81">
        <f t="shared" si="18"/>
        <v>22324950</v>
      </c>
      <c r="L173" s="81">
        <f t="shared" si="19"/>
        <v>15530400</v>
      </c>
      <c r="M173" s="82">
        <f t="shared" si="20"/>
        <v>56000</v>
      </c>
      <c r="N173" s="83">
        <f t="shared" si="21"/>
        <v>2227500.0000000005</v>
      </c>
      <c r="O173" s="78" t="s">
        <v>35</v>
      </c>
      <c r="S173" s="2"/>
    </row>
    <row r="174" spans="1:19" x14ac:dyDescent="0.25">
      <c r="A174" s="78">
        <v>172</v>
      </c>
      <c r="B174" s="68">
        <v>2306</v>
      </c>
      <c r="C174" s="68">
        <v>23</v>
      </c>
      <c r="D174" s="69" t="s">
        <v>13</v>
      </c>
      <c r="E174" s="68">
        <v>635</v>
      </c>
      <c r="F174" s="68">
        <v>40</v>
      </c>
      <c r="G174" s="68">
        <f t="shared" si="16"/>
        <v>675</v>
      </c>
      <c r="H174" s="79">
        <f t="shared" si="17"/>
        <v>742.50000000000011</v>
      </c>
      <c r="I174" s="78">
        <f>I173</f>
        <v>28760</v>
      </c>
      <c r="J174" s="80">
        <f t="shared" si="22"/>
        <v>19413000</v>
      </c>
      <c r="K174" s="81">
        <f t="shared" si="18"/>
        <v>22324950</v>
      </c>
      <c r="L174" s="81">
        <f t="shared" si="19"/>
        <v>15530400</v>
      </c>
      <c r="M174" s="82">
        <f t="shared" si="20"/>
        <v>56000</v>
      </c>
      <c r="N174" s="83">
        <f t="shared" si="21"/>
        <v>2227500.0000000005</v>
      </c>
      <c r="O174" s="78" t="s">
        <v>35</v>
      </c>
      <c r="S174" s="2"/>
    </row>
    <row r="175" spans="1:19" x14ac:dyDescent="0.25">
      <c r="A175" s="78">
        <v>173</v>
      </c>
      <c r="B175" s="68">
        <v>2307</v>
      </c>
      <c r="C175" s="68">
        <v>23</v>
      </c>
      <c r="D175" s="68" t="s">
        <v>11</v>
      </c>
      <c r="E175" s="68">
        <v>1025</v>
      </c>
      <c r="F175" s="68">
        <v>155</v>
      </c>
      <c r="G175" s="68">
        <f t="shared" si="16"/>
        <v>1180</v>
      </c>
      <c r="H175" s="79">
        <f t="shared" si="17"/>
        <v>1298</v>
      </c>
      <c r="I175" s="78">
        <f>I174</f>
        <v>28760</v>
      </c>
      <c r="J175" s="80">
        <f t="shared" si="22"/>
        <v>33936800</v>
      </c>
      <c r="K175" s="81">
        <f t="shared" si="18"/>
        <v>39027320</v>
      </c>
      <c r="L175" s="81">
        <f t="shared" si="19"/>
        <v>27149440</v>
      </c>
      <c r="M175" s="82">
        <f t="shared" si="20"/>
        <v>97500</v>
      </c>
      <c r="N175" s="83">
        <f t="shared" si="21"/>
        <v>3894000</v>
      </c>
      <c r="O175" s="78" t="s">
        <v>35</v>
      </c>
      <c r="S175" s="2"/>
    </row>
    <row r="176" spans="1:19" x14ac:dyDescent="0.25">
      <c r="A176" s="78">
        <v>174</v>
      </c>
      <c r="B176" s="68">
        <v>2308</v>
      </c>
      <c r="C176" s="68">
        <v>23</v>
      </c>
      <c r="D176" s="68" t="s">
        <v>11</v>
      </c>
      <c r="E176" s="68">
        <v>1025</v>
      </c>
      <c r="F176" s="68">
        <v>155</v>
      </c>
      <c r="G176" s="68">
        <f t="shared" si="16"/>
        <v>1180</v>
      </c>
      <c r="H176" s="79">
        <f t="shared" si="17"/>
        <v>1298</v>
      </c>
      <c r="I176" s="78">
        <f>I175</f>
        <v>28760</v>
      </c>
      <c r="J176" s="80">
        <f t="shared" si="22"/>
        <v>33936800</v>
      </c>
      <c r="K176" s="81">
        <f t="shared" si="18"/>
        <v>39027320</v>
      </c>
      <c r="L176" s="81">
        <f t="shared" si="19"/>
        <v>27149440</v>
      </c>
      <c r="M176" s="82">
        <f t="shared" si="20"/>
        <v>97500</v>
      </c>
      <c r="N176" s="83">
        <f t="shared" si="21"/>
        <v>3894000</v>
      </c>
      <c r="O176" s="78" t="s">
        <v>35</v>
      </c>
      <c r="S176" s="2"/>
    </row>
    <row r="177" spans="1:19" x14ac:dyDescent="0.25">
      <c r="A177" s="78">
        <v>175</v>
      </c>
      <c r="B177" s="68">
        <v>2401</v>
      </c>
      <c r="C177" s="68">
        <v>24</v>
      </c>
      <c r="D177" s="68" t="s">
        <v>13</v>
      </c>
      <c r="E177" s="68">
        <v>825</v>
      </c>
      <c r="F177" s="68">
        <v>0</v>
      </c>
      <c r="G177" s="68">
        <f t="shared" si="16"/>
        <v>825</v>
      </c>
      <c r="H177" s="79">
        <f t="shared" si="17"/>
        <v>907.50000000000011</v>
      </c>
      <c r="I177" s="78">
        <f>I171+80</f>
        <v>28840</v>
      </c>
      <c r="J177" s="80">
        <f t="shared" si="22"/>
        <v>23793000</v>
      </c>
      <c r="K177" s="81">
        <f t="shared" si="18"/>
        <v>27361950</v>
      </c>
      <c r="L177" s="81">
        <f t="shared" si="19"/>
        <v>19034400</v>
      </c>
      <c r="M177" s="82">
        <f t="shared" si="20"/>
        <v>68500</v>
      </c>
      <c r="N177" s="83">
        <f t="shared" si="21"/>
        <v>2722500.0000000005</v>
      </c>
      <c r="O177" s="78" t="s">
        <v>35</v>
      </c>
      <c r="S177" s="2"/>
    </row>
    <row r="178" spans="1:19" x14ac:dyDescent="0.25">
      <c r="A178" s="78">
        <v>176</v>
      </c>
      <c r="B178" s="68">
        <v>2402</v>
      </c>
      <c r="C178" s="68">
        <v>24</v>
      </c>
      <c r="D178" s="69" t="s">
        <v>13</v>
      </c>
      <c r="E178" s="68">
        <v>710</v>
      </c>
      <c r="F178" s="68">
        <v>0</v>
      </c>
      <c r="G178" s="68">
        <f t="shared" si="16"/>
        <v>710</v>
      </c>
      <c r="H178" s="79">
        <f t="shared" si="17"/>
        <v>781.00000000000011</v>
      </c>
      <c r="I178" s="78">
        <f>I177</f>
        <v>28840</v>
      </c>
      <c r="J178" s="80">
        <v>0</v>
      </c>
      <c r="K178" s="81">
        <f t="shared" si="18"/>
        <v>0</v>
      </c>
      <c r="L178" s="81">
        <f t="shared" si="19"/>
        <v>0</v>
      </c>
      <c r="M178" s="82">
        <f t="shared" si="20"/>
        <v>0</v>
      </c>
      <c r="N178" s="83">
        <f t="shared" si="21"/>
        <v>2343000.0000000005</v>
      </c>
      <c r="O178" s="78" t="s">
        <v>36</v>
      </c>
      <c r="S178" s="2"/>
    </row>
    <row r="179" spans="1:19" x14ac:dyDescent="0.25">
      <c r="A179" s="78">
        <v>177</v>
      </c>
      <c r="B179" s="68">
        <v>2403</v>
      </c>
      <c r="C179" s="68">
        <v>24</v>
      </c>
      <c r="D179" s="69" t="s">
        <v>13</v>
      </c>
      <c r="E179" s="68">
        <v>683</v>
      </c>
      <c r="F179" s="68">
        <v>37</v>
      </c>
      <c r="G179" s="68">
        <f t="shared" si="16"/>
        <v>720</v>
      </c>
      <c r="H179" s="79">
        <f t="shared" si="17"/>
        <v>792.00000000000011</v>
      </c>
      <c r="I179" s="78">
        <f>I178</f>
        <v>28840</v>
      </c>
      <c r="J179" s="80">
        <f t="shared" si="22"/>
        <v>20764800</v>
      </c>
      <c r="K179" s="81">
        <f t="shared" si="18"/>
        <v>23879520</v>
      </c>
      <c r="L179" s="81">
        <f t="shared" si="19"/>
        <v>16611840</v>
      </c>
      <c r="M179" s="82">
        <f t="shared" si="20"/>
        <v>59500</v>
      </c>
      <c r="N179" s="83">
        <f t="shared" si="21"/>
        <v>2376000.0000000005</v>
      </c>
      <c r="O179" s="78" t="s">
        <v>35</v>
      </c>
      <c r="S179" s="2"/>
    </row>
    <row r="180" spans="1:19" x14ac:dyDescent="0.25">
      <c r="A180" s="78">
        <v>178</v>
      </c>
      <c r="B180" s="68">
        <v>2404</v>
      </c>
      <c r="C180" s="68">
        <v>24</v>
      </c>
      <c r="D180" s="69" t="s">
        <v>13</v>
      </c>
      <c r="E180" s="68">
        <v>683</v>
      </c>
      <c r="F180" s="68">
        <v>37</v>
      </c>
      <c r="G180" s="68">
        <f t="shared" si="16"/>
        <v>720</v>
      </c>
      <c r="H180" s="79">
        <f t="shared" si="17"/>
        <v>792.00000000000011</v>
      </c>
      <c r="I180" s="78">
        <f>I179</f>
        <v>28840</v>
      </c>
      <c r="J180" s="80">
        <f t="shared" si="22"/>
        <v>20764800</v>
      </c>
      <c r="K180" s="81">
        <f t="shared" si="18"/>
        <v>23879520</v>
      </c>
      <c r="L180" s="81">
        <f t="shared" si="19"/>
        <v>16611840</v>
      </c>
      <c r="M180" s="82">
        <f t="shared" si="20"/>
        <v>59500</v>
      </c>
      <c r="N180" s="83">
        <f t="shared" si="21"/>
        <v>2376000.0000000005</v>
      </c>
      <c r="O180" s="78" t="s">
        <v>35</v>
      </c>
      <c r="S180" s="2"/>
    </row>
    <row r="181" spans="1:19" x14ac:dyDescent="0.25">
      <c r="A181" s="78">
        <v>179</v>
      </c>
      <c r="B181" s="68">
        <v>2405</v>
      </c>
      <c r="C181" s="68">
        <v>24</v>
      </c>
      <c r="D181" s="69" t="s">
        <v>13</v>
      </c>
      <c r="E181" s="68">
        <v>635</v>
      </c>
      <c r="F181" s="68">
        <v>40</v>
      </c>
      <c r="G181" s="68">
        <f t="shared" si="16"/>
        <v>675</v>
      </c>
      <c r="H181" s="79">
        <f t="shared" si="17"/>
        <v>742.50000000000011</v>
      </c>
      <c r="I181" s="78">
        <f>I180</f>
        <v>28840</v>
      </c>
      <c r="J181" s="80">
        <f t="shared" si="22"/>
        <v>19467000</v>
      </c>
      <c r="K181" s="81">
        <f t="shared" si="18"/>
        <v>22387050</v>
      </c>
      <c r="L181" s="81">
        <f t="shared" si="19"/>
        <v>15573600</v>
      </c>
      <c r="M181" s="82">
        <f t="shared" si="20"/>
        <v>56000</v>
      </c>
      <c r="N181" s="83">
        <f t="shared" si="21"/>
        <v>2227500.0000000005</v>
      </c>
      <c r="O181" s="78" t="s">
        <v>35</v>
      </c>
      <c r="S181" s="2"/>
    </row>
    <row r="182" spans="1:19" x14ac:dyDescent="0.25">
      <c r="A182" s="78">
        <v>180</v>
      </c>
      <c r="B182" s="68">
        <v>2406</v>
      </c>
      <c r="C182" s="68">
        <v>24</v>
      </c>
      <c r="D182" s="69" t="s">
        <v>13</v>
      </c>
      <c r="E182" s="68">
        <v>635</v>
      </c>
      <c r="F182" s="68">
        <v>40</v>
      </c>
      <c r="G182" s="68">
        <f t="shared" si="16"/>
        <v>675</v>
      </c>
      <c r="H182" s="79">
        <f t="shared" si="17"/>
        <v>742.50000000000011</v>
      </c>
      <c r="I182" s="78">
        <f>I181</f>
        <v>28840</v>
      </c>
      <c r="J182" s="80">
        <f t="shared" si="22"/>
        <v>19467000</v>
      </c>
      <c r="K182" s="81">
        <f t="shared" si="18"/>
        <v>22387050</v>
      </c>
      <c r="L182" s="81">
        <f t="shared" si="19"/>
        <v>15573600</v>
      </c>
      <c r="M182" s="82">
        <f t="shared" si="20"/>
        <v>56000</v>
      </c>
      <c r="N182" s="83">
        <f t="shared" si="21"/>
        <v>2227500.0000000005</v>
      </c>
      <c r="O182" s="78" t="s">
        <v>35</v>
      </c>
      <c r="S182" s="2"/>
    </row>
    <row r="183" spans="1:19" x14ac:dyDescent="0.25">
      <c r="A183" s="78">
        <v>181</v>
      </c>
      <c r="B183" s="68">
        <v>2407</v>
      </c>
      <c r="C183" s="68">
        <v>24</v>
      </c>
      <c r="D183" s="68" t="s">
        <v>11</v>
      </c>
      <c r="E183" s="68">
        <v>1025</v>
      </c>
      <c r="F183" s="68">
        <v>155</v>
      </c>
      <c r="G183" s="68">
        <f t="shared" si="16"/>
        <v>1180</v>
      </c>
      <c r="H183" s="79">
        <f t="shared" si="17"/>
        <v>1298</v>
      </c>
      <c r="I183" s="78">
        <f>I182</f>
        <v>28840</v>
      </c>
      <c r="J183" s="80">
        <f t="shared" si="22"/>
        <v>34031200</v>
      </c>
      <c r="K183" s="81">
        <f t="shared" si="18"/>
        <v>39135880</v>
      </c>
      <c r="L183" s="81">
        <f t="shared" si="19"/>
        <v>27224960</v>
      </c>
      <c r="M183" s="82">
        <f t="shared" si="20"/>
        <v>98000</v>
      </c>
      <c r="N183" s="83">
        <f t="shared" si="21"/>
        <v>3894000</v>
      </c>
      <c r="O183" s="78" t="s">
        <v>35</v>
      </c>
      <c r="S183" s="2"/>
    </row>
    <row r="184" spans="1:19" x14ac:dyDescent="0.25">
      <c r="A184" s="78">
        <v>182</v>
      </c>
      <c r="B184" s="68">
        <v>2408</v>
      </c>
      <c r="C184" s="68">
        <v>24</v>
      </c>
      <c r="D184" s="68" t="s">
        <v>11</v>
      </c>
      <c r="E184" s="68">
        <v>1025</v>
      </c>
      <c r="F184" s="68">
        <v>155</v>
      </c>
      <c r="G184" s="68">
        <f t="shared" si="16"/>
        <v>1180</v>
      </c>
      <c r="H184" s="79">
        <f t="shared" si="17"/>
        <v>1298</v>
      </c>
      <c r="I184" s="78">
        <f>I183</f>
        <v>28840</v>
      </c>
      <c r="J184" s="80">
        <f t="shared" si="22"/>
        <v>34031200</v>
      </c>
      <c r="K184" s="81">
        <f t="shared" si="18"/>
        <v>39135880</v>
      </c>
      <c r="L184" s="81">
        <f t="shared" si="19"/>
        <v>27224960</v>
      </c>
      <c r="M184" s="82">
        <f t="shared" si="20"/>
        <v>98000</v>
      </c>
      <c r="N184" s="83">
        <f t="shared" si="21"/>
        <v>3894000</v>
      </c>
      <c r="O184" s="78" t="s">
        <v>35</v>
      </c>
      <c r="S184" s="2"/>
    </row>
    <row r="185" spans="1:19" x14ac:dyDescent="0.25">
      <c r="A185" s="78">
        <v>183</v>
      </c>
      <c r="B185" s="68">
        <v>2501</v>
      </c>
      <c r="C185" s="68">
        <v>25</v>
      </c>
      <c r="D185" s="68" t="s">
        <v>13</v>
      </c>
      <c r="E185" s="68">
        <v>825</v>
      </c>
      <c r="F185" s="68">
        <v>0</v>
      </c>
      <c r="G185" s="68">
        <f t="shared" si="16"/>
        <v>825</v>
      </c>
      <c r="H185" s="79">
        <f t="shared" si="17"/>
        <v>907.50000000000011</v>
      </c>
      <c r="I185" s="78">
        <f>I179+80</f>
        <v>28920</v>
      </c>
      <c r="J185" s="80">
        <f t="shared" si="22"/>
        <v>23859000</v>
      </c>
      <c r="K185" s="81">
        <f t="shared" si="18"/>
        <v>27437850</v>
      </c>
      <c r="L185" s="81">
        <f t="shared" si="19"/>
        <v>19087200</v>
      </c>
      <c r="M185" s="82">
        <f t="shared" si="20"/>
        <v>68500</v>
      </c>
      <c r="N185" s="83">
        <f t="shared" si="21"/>
        <v>2722500.0000000005</v>
      </c>
      <c r="O185" s="78" t="s">
        <v>35</v>
      </c>
      <c r="S185" s="2"/>
    </row>
    <row r="186" spans="1:19" x14ac:dyDescent="0.25">
      <c r="A186" s="78">
        <v>184</v>
      </c>
      <c r="B186" s="68">
        <v>2502</v>
      </c>
      <c r="C186" s="68">
        <v>25</v>
      </c>
      <c r="D186" s="69" t="s">
        <v>13</v>
      </c>
      <c r="E186" s="68">
        <v>710</v>
      </c>
      <c r="F186" s="68">
        <v>0</v>
      </c>
      <c r="G186" s="68">
        <f t="shared" si="16"/>
        <v>710</v>
      </c>
      <c r="H186" s="79">
        <f t="shared" si="17"/>
        <v>781.00000000000011</v>
      </c>
      <c r="I186" s="78">
        <f>I185</f>
        <v>28920</v>
      </c>
      <c r="J186" s="80">
        <v>0</v>
      </c>
      <c r="K186" s="81">
        <f t="shared" si="18"/>
        <v>0</v>
      </c>
      <c r="L186" s="81">
        <f t="shared" si="19"/>
        <v>0</v>
      </c>
      <c r="M186" s="82">
        <f t="shared" si="20"/>
        <v>0</v>
      </c>
      <c r="N186" s="83">
        <f t="shared" si="21"/>
        <v>2343000.0000000005</v>
      </c>
      <c r="O186" s="78" t="s">
        <v>36</v>
      </c>
      <c r="S186" s="2"/>
    </row>
    <row r="187" spans="1:19" x14ac:dyDescent="0.25">
      <c r="A187" s="78">
        <v>185</v>
      </c>
      <c r="B187" s="68">
        <v>2503</v>
      </c>
      <c r="C187" s="68">
        <v>25</v>
      </c>
      <c r="D187" s="69" t="s">
        <v>13</v>
      </c>
      <c r="E187" s="68">
        <v>683</v>
      </c>
      <c r="F187" s="68">
        <v>37</v>
      </c>
      <c r="G187" s="68">
        <f t="shared" si="16"/>
        <v>720</v>
      </c>
      <c r="H187" s="79">
        <f t="shared" si="17"/>
        <v>792.00000000000011</v>
      </c>
      <c r="I187" s="78">
        <f>I186</f>
        <v>28920</v>
      </c>
      <c r="J187" s="80">
        <f t="shared" si="22"/>
        <v>20822400</v>
      </c>
      <c r="K187" s="81">
        <f t="shared" si="18"/>
        <v>23945760</v>
      </c>
      <c r="L187" s="81">
        <f t="shared" si="19"/>
        <v>16657920</v>
      </c>
      <c r="M187" s="82">
        <f t="shared" si="20"/>
        <v>60000</v>
      </c>
      <c r="N187" s="83">
        <f t="shared" si="21"/>
        <v>2376000.0000000005</v>
      </c>
      <c r="O187" s="78" t="s">
        <v>35</v>
      </c>
      <c r="S187" s="2"/>
    </row>
    <row r="188" spans="1:19" x14ac:dyDescent="0.25">
      <c r="A188" s="78">
        <v>186</v>
      </c>
      <c r="B188" s="68">
        <v>2504</v>
      </c>
      <c r="C188" s="68">
        <v>25</v>
      </c>
      <c r="D188" s="69" t="s">
        <v>13</v>
      </c>
      <c r="E188" s="68">
        <v>683</v>
      </c>
      <c r="F188" s="68">
        <v>37</v>
      </c>
      <c r="G188" s="68">
        <f t="shared" si="16"/>
        <v>720</v>
      </c>
      <c r="H188" s="79">
        <f t="shared" si="17"/>
        <v>792.00000000000011</v>
      </c>
      <c r="I188" s="78">
        <f>I187</f>
        <v>28920</v>
      </c>
      <c r="J188" s="80">
        <f t="shared" si="22"/>
        <v>20822400</v>
      </c>
      <c r="K188" s="81">
        <f t="shared" si="18"/>
        <v>23945760</v>
      </c>
      <c r="L188" s="81">
        <f t="shared" si="19"/>
        <v>16657920</v>
      </c>
      <c r="M188" s="82">
        <f t="shared" si="20"/>
        <v>60000</v>
      </c>
      <c r="N188" s="83">
        <f t="shared" si="21"/>
        <v>2376000.0000000005</v>
      </c>
      <c r="O188" s="78" t="s">
        <v>35</v>
      </c>
      <c r="S188" s="2"/>
    </row>
    <row r="189" spans="1:19" x14ac:dyDescent="0.25">
      <c r="A189" s="78">
        <v>187</v>
      </c>
      <c r="B189" s="68">
        <v>2505</v>
      </c>
      <c r="C189" s="68">
        <v>25</v>
      </c>
      <c r="D189" s="69" t="s">
        <v>13</v>
      </c>
      <c r="E189" s="68">
        <v>635</v>
      </c>
      <c r="F189" s="68">
        <v>40</v>
      </c>
      <c r="G189" s="68">
        <f t="shared" si="16"/>
        <v>675</v>
      </c>
      <c r="H189" s="79">
        <f t="shared" si="17"/>
        <v>742.50000000000011</v>
      </c>
      <c r="I189" s="78">
        <f>I188</f>
        <v>28920</v>
      </c>
      <c r="J189" s="80">
        <f t="shared" si="22"/>
        <v>19521000</v>
      </c>
      <c r="K189" s="81">
        <f t="shared" si="18"/>
        <v>22449150</v>
      </c>
      <c r="L189" s="81">
        <f t="shared" si="19"/>
        <v>15616800</v>
      </c>
      <c r="M189" s="82">
        <f t="shared" si="20"/>
        <v>56000</v>
      </c>
      <c r="N189" s="83">
        <f t="shared" si="21"/>
        <v>2227500.0000000005</v>
      </c>
      <c r="O189" s="78" t="s">
        <v>35</v>
      </c>
      <c r="S189" s="2"/>
    </row>
    <row r="190" spans="1:19" x14ac:dyDescent="0.25">
      <c r="A190" s="78">
        <v>188</v>
      </c>
      <c r="B190" s="68">
        <v>2506</v>
      </c>
      <c r="C190" s="68">
        <v>25</v>
      </c>
      <c r="D190" s="69" t="s">
        <v>13</v>
      </c>
      <c r="E190" s="68">
        <v>635</v>
      </c>
      <c r="F190" s="68">
        <v>40</v>
      </c>
      <c r="G190" s="68">
        <f t="shared" ref="G190:G200" si="23">E190+F190</f>
        <v>675</v>
      </c>
      <c r="H190" s="79">
        <f t="shared" ref="H190:H200" si="24">G190*1.1</f>
        <v>742.50000000000011</v>
      </c>
      <c r="I190" s="78">
        <f>I189</f>
        <v>28920</v>
      </c>
      <c r="J190" s="80">
        <f t="shared" si="22"/>
        <v>19521000</v>
      </c>
      <c r="K190" s="81">
        <f t="shared" si="18"/>
        <v>22449150</v>
      </c>
      <c r="L190" s="81">
        <f t="shared" si="19"/>
        <v>15616800</v>
      </c>
      <c r="M190" s="82">
        <f t="shared" si="20"/>
        <v>56000</v>
      </c>
      <c r="N190" s="83">
        <f t="shared" si="21"/>
        <v>2227500.0000000005</v>
      </c>
      <c r="O190" s="78" t="s">
        <v>35</v>
      </c>
      <c r="S190" s="2"/>
    </row>
    <row r="191" spans="1:19" x14ac:dyDescent="0.25">
      <c r="A191" s="78">
        <v>189</v>
      </c>
      <c r="B191" s="68">
        <v>2507</v>
      </c>
      <c r="C191" s="68">
        <v>25</v>
      </c>
      <c r="D191" s="68" t="s">
        <v>11</v>
      </c>
      <c r="E191" s="68">
        <v>1025</v>
      </c>
      <c r="F191" s="68">
        <v>155</v>
      </c>
      <c r="G191" s="68">
        <f t="shared" si="23"/>
        <v>1180</v>
      </c>
      <c r="H191" s="79">
        <f t="shared" si="24"/>
        <v>1298</v>
      </c>
      <c r="I191" s="78">
        <f>I190</f>
        <v>28920</v>
      </c>
      <c r="J191" s="80">
        <f t="shared" si="22"/>
        <v>34125600</v>
      </c>
      <c r="K191" s="81">
        <f t="shared" si="18"/>
        <v>39244440</v>
      </c>
      <c r="L191" s="81">
        <f t="shared" si="19"/>
        <v>27300480</v>
      </c>
      <c r="M191" s="82">
        <f t="shared" si="20"/>
        <v>98000</v>
      </c>
      <c r="N191" s="83">
        <f t="shared" si="21"/>
        <v>3894000</v>
      </c>
      <c r="O191" s="78" t="s">
        <v>35</v>
      </c>
      <c r="S191" s="2"/>
    </row>
    <row r="192" spans="1:19" x14ac:dyDescent="0.25">
      <c r="A192" s="78">
        <v>190</v>
      </c>
      <c r="B192" s="68">
        <v>2508</v>
      </c>
      <c r="C192" s="68">
        <v>25</v>
      </c>
      <c r="D192" s="68" t="s">
        <v>11</v>
      </c>
      <c r="E192" s="68">
        <v>1025</v>
      </c>
      <c r="F192" s="68">
        <v>155</v>
      </c>
      <c r="G192" s="68">
        <f t="shared" si="23"/>
        <v>1180</v>
      </c>
      <c r="H192" s="79">
        <f t="shared" si="24"/>
        <v>1298</v>
      </c>
      <c r="I192" s="78">
        <f>I191</f>
        <v>28920</v>
      </c>
      <c r="J192" s="80">
        <f t="shared" si="22"/>
        <v>34125600</v>
      </c>
      <c r="K192" s="81">
        <f t="shared" si="18"/>
        <v>39244440</v>
      </c>
      <c r="L192" s="81">
        <f t="shared" si="19"/>
        <v>27300480</v>
      </c>
      <c r="M192" s="82">
        <f t="shared" si="20"/>
        <v>98000</v>
      </c>
      <c r="N192" s="83">
        <f t="shared" si="21"/>
        <v>3894000</v>
      </c>
      <c r="O192" s="78" t="s">
        <v>35</v>
      </c>
      <c r="S192" s="2"/>
    </row>
    <row r="193" spans="1:23" x14ac:dyDescent="0.25">
      <c r="A193" s="78">
        <v>191</v>
      </c>
      <c r="B193" s="68">
        <v>2601</v>
      </c>
      <c r="C193" s="68">
        <v>26</v>
      </c>
      <c r="D193" s="68" t="s">
        <v>13</v>
      </c>
      <c r="E193" s="68">
        <v>825</v>
      </c>
      <c r="F193" s="68">
        <v>0</v>
      </c>
      <c r="G193" s="68">
        <f t="shared" si="23"/>
        <v>825</v>
      </c>
      <c r="H193" s="79">
        <f t="shared" si="24"/>
        <v>907.50000000000011</v>
      </c>
      <c r="I193" s="78">
        <f>I187+80</f>
        <v>29000</v>
      </c>
      <c r="J193" s="80">
        <f t="shared" si="22"/>
        <v>23925000</v>
      </c>
      <c r="K193" s="81">
        <f t="shared" si="18"/>
        <v>27513750</v>
      </c>
      <c r="L193" s="81">
        <f t="shared" si="19"/>
        <v>19140000</v>
      </c>
      <c r="M193" s="82">
        <f t="shared" si="20"/>
        <v>69000</v>
      </c>
      <c r="N193" s="83">
        <f t="shared" si="21"/>
        <v>2722500.0000000005</v>
      </c>
      <c r="O193" s="78" t="s">
        <v>35</v>
      </c>
      <c r="S193" s="2"/>
    </row>
    <row r="194" spans="1:23" x14ac:dyDescent="0.25">
      <c r="A194" s="78">
        <v>192</v>
      </c>
      <c r="B194" s="68">
        <v>2602</v>
      </c>
      <c r="C194" s="68">
        <v>26</v>
      </c>
      <c r="D194" s="69" t="s">
        <v>13</v>
      </c>
      <c r="E194" s="68">
        <v>710</v>
      </c>
      <c r="F194" s="68">
        <v>0</v>
      </c>
      <c r="G194" s="68">
        <f t="shared" si="23"/>
        <v>710</v>
      </c>
      <c r="H194" s="79">
        <f t="shared" si="24"/>
        <v>781.00000000000011</v>
      </c>
      <c r="I194" s="78">
        <f>I193</f>
        <v>29000</v>
      </c>
      <c r="J194" s="80">
        <f t="shared" si="22"/>
        <v>20590000</v>
      </c>
      <c r="K194" s="81">
        <f t="shared" si="18"/>
        <v>23678500</v>
      </c>
      <c r="L194" s="81">
        <f t="shared" si="19"/>
        <v>16472000</v>
      </c>
      <c r="M194" s="82">
        <f t="shared" si="20"/>
        <v>59000</v>
      </c>
      <c r="N194" s="83">
        <f t="shared" si="21"/>
        <v>2343000.0000000005</v>
      </c>
      <c r="O194" s="78" t="s">
        <v>35</v>
      </c>
      <c r="S194" s="2"/>
    </row>
    <row r="195" spans="1:23" x14ac:dyDescent="0.25">
      <c r="A195" s="78">
        <v>193</v>
      </c>
      <c r="B195" s="68">
        <v>2603</v>
      </c>
      <c r="C195" s="68">
        <v>26</v>
      </c>
      <c r="D195" s="69" t="s">
        <v>13</v>
      </c>
      <c r="E195" s="68">
        <v>683</v>
      </c>
      <c r="F195" s="68">
        <v>37</v>
      </c>
      <c r="G195" s="68">
        <f t="shared" si="23"/>
        <v>720</v>
      </c>
      <c r="H195" s="79">
        <f t="shared" si="24"/>
        <v>792.00000000000011</v>
      </c>
      <c r="I195" s="78">
        <f>I194</f>
        <v>29000</v>
      </c>
      <c r="J195" s="80">
        <f t="shared" si="22"/>
        <v>20880000</v>
      </c>
      <c r="K195" s="81">
        <f t="shared" si="18"/>
        <v>24012000</v>
      </c>
      <c r="L195" s="81">
        <f t="shared" si="19"/>
        <v>16704000</v>
      </c>
      <c r="M195" s="82">
        <f t="shared" si="20"/>
        <v>60000</v>
      </c>
      <c r="N195" s="83">
        <f t="shared" si="21"/>
        <v>2376000.0000000005</v>
      </c>
      <c r="O195" s="78" t="s">
        <v>35</v>
      </c>
      <c r="S195" s="2"/>
    </row>
    <row r="196" spans="1:23" x14ac:dyDescent="0.25">
      <c r="A196" s="78">
        <v>194</v>
      </c>
      <c r="B196" s="68">
        <v>2604</v>
      </c>
      <c r="C196" s="68">
        <v>26</v>
      </c>
      <c r="D196" s="69" t="s">
        <v>13</v>
      </c>
      <c r="E196" s="68">
        <v>683</v>
      </c>
      <c r="F196" s="68">
        <v>37</v>
      </c>
      <c r="G196" s="68">
        <f t="shared" si="23"/>
        <v>720</v>
      </c>
      <c r="H196" s="79">
        <f t="shared" si="24"/>
        <v>792.00000000000011</v>
      </c>
      <c r="I196" s="78">
        <f>I195</f>
        <v>29000</v>
      </c>
      <c r="J196" s="80">
        <f t="shared" ref="J196:J200" si="25">G196*I196</f>
        <v>20880000</v>
      </c>
      <c r="K196" s="81">
        <f t="shared" ref="K196:K200" si="26">ROUND(J196*1.15,0)</f>
        <v>24012000</v>
      </c>
      <c r="L196" s="81">
        <f t="shared" ref="L196:L200" si="27">J196*0.8</f>
        <v>16704000</v>
      </c>
      <c r="M196" s="82">
        <f t="shared" ref="M196:M200" si="28">MROUND((K196*0.03/12),500)</f>
        <v>60000</v>
      </c>
      <c r="N196" s="83">
        <f t="shared" ref="N196:N200" si="29">H196*3000</f>
        <v>2376000.0000000005</v>
      </c>
      <c r="O196" s="78" t="s">
        <v>35</v>
      </c>
      <c r="S196" s="2"/>
    </row>
    <row r="197" spans="1:23" x14ac:dyDescent="0.25">
      <c r="A197" s="78">
        <v>195</v>
      </c>
      <c r="B197" s="68">
        <v>2605</v>
      </c>
      <c r="C197" s="68">
        <v>26</v>
      </c>
      <c r="D197" s="69" t="s">
        <v>13</v>
      </c>
      <c r="E197" s="68">
        <v>635</v>
      </c>
      <c r="F197" s="68">
        <v>40</v>
      </c>
      <c r="G197" s="68">
        <f t="shared" si="23"/>
        <v>675</v>
      </c>
      <c r="H197" s="79">
        <f t="shared" si="24"/>
        <v>742.50000000000011</v>
      </c>
      <c r="I197" s="78">
        <f>I196</f>
        <v>29000</v>
      </c>
      <c r="J197" s="80">
        <f t="shared" si="25"/>
        <v>19575000</v>
      </c>
      <c r="K197" s="81">
        <f t="shared" si="26"/>
        <v>22511250</v>
      </c>
      <c r="L197" s="81">
        <f t="shared" si="27"/>
        <v>15660000</v>
      </c>
      <c r="M197" s="82">
        <f t="shared" si="28"/>
        <v>56500</v>
      </c>
      <c r="N197" s="83">
        <f t="shared" si="29"/>
        <v>2227500.0000000005</v>
      </c>
      <c r="O197" s="78" t="s">
        <v>35</v>
      </c>
      <c r="S197" s="2"/>
    </row>
    <row r="198" spans="1:23" x14ac:dyDescent="0.25">
      <c r="A198" s="78">
        <v>196</v>
      </c>
      <c r="B198" s="68">
        <v>2606</v>
      </c>
      <c r="C198" s="68">
        <v>26</v>
      </c>
      <c r="D198" s="69" t="s">
        <v>13</v>
      </c>
      <c r="E198" s="68">
        <v>635</v>
      </c>
      <c r="F198" s="68">
        <v>40</v>
      </c>
      <c r="G198" s="68">
        <f t="shared" si="23"/>
        <v>675</v>
      </c>
      <c r="H198" s="79">
        <f t="shared" si="24"/>
        <v>742.50000000000011</v>
      </c>
      <c r="I198" s="78">
        <f>I197</f>
        <v>29000</v>
      </c>
      <c r="J198" s="80">
        <f t="shared" si="25"/>
        <v>19575000</v>
      </c>
      <c r="K198" s="81">
        <f t="shared" si="26"/>
        <v>22511250</v>
      </c>
      <c r="L198" s="81">
        <f t="shared" si="27"/>
        <v>15660000</v>
      </c>
      <c r="M198" s="82">
        <f t="shared" si="28"/>
        <v>56500</v>
      </c>
      <c r="N198" s="83">
        <f t="shared" si="29"/>
        <v>2227500.0000000005</v>
      </c>
      <c r="O198" s="78" t="s">
        <v>35</v>
      </c>
      <c r="S198" s="2"/>
    </row>
    <row r="199" spans="1:23" x14ac:dyDescent="0.25">
      <c r="A199" s="78">
        <v>197</v>
      </c>
      <c r="B199" s="68">
        <v>2607</v>
      </c>
      <c r="C199" s="68">
        <v>26</v>
      </c>
      <c r="D199" s="68" t="s">
        <v>11</v>
      </c>
      <c r="E199" s="68">
        <v>1025</v>
      </c>
      <c r="F199" s="68">
        <v>155</v>
      </c>
      <c r="G199" s="68">
        <f t="shared" si="23"/>
        <v>1180</v>
      </c>
      <c r="H199" s="79">
        <f t="shared" si="24"/>
        <v>1298</v>
      </c>
      <c r="I199" s="78">
        <f>I198</f>
        <v>29000</v>
      </c>
      <c r="J199" s="80">
        <f t="shared" si="25"/>
        <v>34220000</v>
      </c>
      <c r="K199" s="81">
        <f t="shared" si="26"/>
        <v>39353000</v>
      </c>
      <c r="L199" s="81">
        <f t="shared" si="27"/>
        <v>27376000</v>
      </c>
      <c r="M199" s="82">
        <f t="shared" si="28"/>
        <v>98500</v>
      </c>
      <c r="N199" s="83">
        <f t="shared" si="29"/>
        <v>3894000</v>
      </c>
      <c r="O199" s="78" t="s">
        <v>35</v>
      </c>
      <c r="S199" s="2"/>
    </row>
    <row r="200" spans="1:23" x14ac:dyDescent="0.25">
      <c r="A200" s="78">
        <v>198</v>
      </c>
      <c r="B200" s="68">
        <v>2608</v>
      </c>
      <c r="C200" s="68">
        <v>26</v>
      </c>
      <c r="D200" s="68" t="s">
        <v>11</v>
      </c>
      <c r="E200" s="68">
        <v>1025</v>
      </c>
      <c r="F200" s="68">
        <v>155</v>
      </c>
      <c r="G200" s="68">
        <f t="shared" si="23"/>
        <v>1180</v>
      </c>
      <c r="H200" s="79">
        <f t="shared" si="24"/>
        <v>1298</v>
      </c>
      <c r="I200" s="78">
        <f>I199</f>
        <v>29000</v>
      </c>
      <c r="J200" s="80">
        <f t="shared" si="25"/>
        <v>34220000</v>
      </c>
      <c r="K200" s="81">
        <f t="shared" si="26"/>
        <v>39353000</v>
      </c>
      <c r="L200" s="81">
        <f t="shared" si="27"/>
        <v>27376000</v>
      </c>
      <c r="M200" s="82">
        <f t="shared" si="28"/>
        <v>98500</v>
      </c>
      <c r="N200" s="83">
        <f t="shared" si="29"/>
        <v>3894000</v>
      </c>
      <c r="O200" s="78" t="s">
        <v>35</v>
      </c>
      <c r="S200" s="2"/>
    </row>
    <row r="201" spans="1:23" ht="16.5" x14ac:dyDescent="0.3">
      <c r="A201" s="84" t="s">
        <v>3</v>
      </c>
      <c r="B201" s="84"/>
      <c r="C201" s="84"/>
      <c r="D201" s="84"/>
      <c r="E201" s="85">
        <f>SUM(E3:E200)</f>
        <v>155522</v>
      </c>
      <c r="F201" s="85">
        <f>SUM(F3:F200)</f>
        <v>10538</v>
      </c>
      <c r="G201" s="86">
        <f>SUM(G3:G200)</f>
        <v>166060</v>
      </c>
      <c r="H201" s="86">
        <f>SUM(H3:H200)</f>
        <v>182666</v>
      </c>
      <c r="I201" s="78"/>
      <c r="J201" s="87">
        <f t="shared" ref="J201:L201" si="30">SUM(J3:J200)</f>
        <v>3324085400</v>
      </c>
      <c r="K201" s="87">
        <f t="shared" si="30"/>
        <v>3822698210</v>
      </c>
      <c r="L201" s="87">
        <f t="shared" si="30"/>
        <v>2659268320</v>
      </c>
      <c r="M201" s="88"/>
      <c r="N201" s="89">
        <f>SUM(N3:N200)</f>
        <v>547998000</v>
      </c>
      <c r="O201" s="78"/>
      <c r="S201" s="2"/>
      <c r="V201" s="4"/>
      <c r="W201" s="4"/>
    </row>
    <row r="202" spans="1:23" ht="16.5" x14ac:dyDescent="0.3">
      <c r="A202" s="18"/>
      <c r="B202" s="25"/>
      <c r="C202" s="33"/>
      <c r="D202" s="33"/>
      <c r="E202" s="33"/>
      <c r="F202" s="33"/>
      <c r="G202" s="33"/>
      <c r="H202" s="33"/>
      <c r="I202" s="18"/>
      <c r="J202" s="52"/>
      <c r="K202" s="53"/>
      <c r="L202" s="53"/>
      <c r="M202" s="54"/>
      <c r="N202" s="55"/>
      <c r="O202" s="47"/>
      <c r="S202" s="2"/>
    </row>
    <row r="203" spans="1:23" ht="16.5" x14ac:dyDescent="0.3">
      <c r="A203" s="18"/>
      <c r="B203" s="25"/>
      <c r="C203" s="33"/>
      <c r="D203" s="33"/>
      <c r="E203" s="33"/>
      <c r="F203" s="33"/>
      <c r="G203" s="33"/>
      <c r="H203" s="33"/>
      <c r="I203" s="18"/>
      <c r="J203" s="52"/>
      <c r="K203" s="53"/>
      <c r="L203" s="53"/>
      <c r="M203" s="54"/>
      <c r="N203" s="55"/>
      <c r="O203" s="47"/>
      <c r="S203" s="2"/>
    </row>
    <row r="204" spans="1:23" ht="16.5" x14ac:dyDescent="0.3">
      <c r="A204" s="18"/>
      <c r="B204" s="25"/>
      <c r="C204" s="33"/>
      <c r="D204" s="33"/>
      <c r="E204" s="33"/>
      <c r="F204" s="33"/>
      <c r="G204" s="33"/>
      <c r="H204" s="33"/>
      <c r="I204" s="18"/>
      <c r="J204" s="52"/>
      <c r="K204" s="53"/>
      <c r="L204" s="53"/>
      <c r="M204" s="54"/>
      <c r="N204" s="55"/>
      <c r="O204" s="47"/>
      <c r="S204" s="2"/>
    </row>
    <row r="205" spans="1:23" ht="16.5" x14ac:dyDescent="0.3">
      <c r="A205" s="18"/>
      <c r="B205" s="25"/>
      <c r="C205" s="33"/>
      <c r="D205" s="33"/>
      <c r="E205" s="33"/>
      <c r="F205" s="33"/>
      <c r="G205" s="33"/>
      <c r="H205" s="33"/>
      <c r="I205" s="18"/>
      <c r="J205" s="52"/>
      <c r="K205" s="53"/>
      <c r="L205" s="53"/>
      <c r="M205" s="54"/>
      <c r="N205" s="55"/>
      <c r="O205" s="47"/>
      <c r="S205" s="2"/>
    </row>
    <row r="206" spans="1:23" ht="16.5" x14ac:dyDescent="0.3">
      <c r="A206" s="18"/>
      <c r="B206" s="25"/>
      <c r="C206" s="33"/>
      <c r="D206" s="33"/>
      <c r="E206" s="33"/>
      <c r="F206" s="33"/>
      <c r="G206" s="33"/>
      <c r="H206" s="33"/>
      <c r="I206" s="18"/>
      <c r="J206" s="52"/>
      <c r="K206" s="53"/>
      <c r="L206" s="53"/>
      <c r="M206" s="54"/>
      <c r="N206" s="55"/>
      <c r="O206" s="47"/>
      <c r="S206" s="2"/>
    </row>
    <row r="207" spans="1:23" ht="16.5" x14ac:dyDescent="0.3">
      <c r="A207" s="18"/>
      <c r="B207" s="25"/>
      <c r="C207" s="33"/>
      <c r="D207" s="33"/>
      <c r="E207" s="33"/>
      <c r="F207" s="33"/>
      <c r="G207" s="33"/>
      <c r="H207" s="33"/>
      <c r="I207" s="18"/>
      <c r="J207" s="52"/>
      <c r="K207" s="53"/>
      <c r="L207" s="53"/>
      <c r="M207" s="54"/>
      <c r="N207" s="55"/>
      <c r="O207" s="47"/>
      <c r="S207" s="2"/>
    </row>
    <row r="208" spans="1:23" ht="16.5" x14ac:dyDescent="0.3">
      <c r="A208" s="18"/>
      <c r="B208" s="25"/>
      <c r="C208" s="33"/>
      <c r="D208" s="33"/>
      <c r="E208" s="33"/>
      <c r="F208" s="33"/>
      <c r="G208" s="33"/>
      <c r="H208" s="33"/>
      <c r="I208" s="18"/>
      <c r="J208" s="52"/>
      <c r="K208" s="53"/>
      <c r="L208" s="53"/>
      <c r="M208" s="54"/>
      <c r="N208" s="55"/>
      <c r="O208" s="47"/>
      <c r="S208" s="2"/>
    </row>
    <row r="209" spans="1:19" ht="16.5" x14ac:dyDescent="0.3">
      <c r="A209" s="18"/>
      <c r="B209" s="25"/>
      <c r="C209" s="33"/>
      <c r="D209" s="33"/>
      <c r="E209" s="33"/>
      <c r="F209" s="33"/>
      <c r="G209" s="33"/>
      <c r="H209" s="33"/>
      <c r="I209" s="18"/>
      <c r="J209" s="52"/>
      <c r="K209" s="53"/>
      <c r="L209" s="53"/>
      <c r="M209" s="54"/>
      <c r="N209" s="55"/>
      <c r="O209" s="47"/>
      <c r="S209" s="2"/>
    </row>
    <row r="210" spans="1:19" ht="16.5" x14ac:dyDescent="0.3">
      <c r="A210" s="18"/>
      <c r="B210" s="25"/>
      <c r="C210" s="33"/>
      <c r="D210" s="33"/>
      <c r="E210" s="33"/>
      <c r="F210" s="33"/>
      <c r="G210" s="33"/>
      <c r="H210" s="33"/>
      <c r="I210" s="18"/>
      <c r="J210" s="52"/>
      <c r="K210" s="53"/>
      <c r="L210" s="53"/>
      <c r="M210" s="54"/>
      <c r="N210" s="55"/>
      <c r="O210" s="47"/>
      <c r="S210" s="2"/>
    </row>
    <row r="211" spans="1:19" ht="16.5" x14ac:dyDescent="0.3">
      <c r="A211" s="18"/>
      <c r="B211" s="25"/>
      <c r="C211" s="33"/>
      <c r="D211" s="33"/>
      <c r="E211" s="33"/>
      <c r="F211" s="33"/>
      <c r="G211" s="33"/>
      <c r="H211" s="33"/>
      <c r="I211" s="18"/>
      <c r="J211" s="52"/>
      <c r="K211" s="53"/>
      <c r="L211" s="53"/>
      <c r="M211" s="54"/>
      <c r="N211" s="55"/>
      <c r="O211" s="47"/>
      <c r="P211" s="36"/>
      <c r="Q211" s="36"/>
      <c r="S211" s="2"/>
    </row>
    <row r="212" spans="1:19" ht="16.5" x14ac:dyDescent="0.3">
      <c r="A212" s="18"/>
      <c r="B212" s="25"/>
      <c r="C212" s="33"/>
      <c r="D212" s="33"/>
      <c r="E212" s="33"/>
      <c r="F212" s="33"/>
      <c r="G212" s="33"/>
      <c r="H212" s="33"/>
      <c r="I212" s="18"/>
      <c r="J212" s="52"/>
      <c r="K212" s="53"/>
      <c r="L212" s="53"/>
      <c r="M212" s="54"/>
      <c r="N212" s="55"/>
      <c r="O212" s="47"/>
      <c r="P212" s="36"/>
      <c r="Q212" s="36"/>
      <c r="S212" s="2"/>
    </row>
    <row r="213" spans="1:19" ht="16.5" x14ac:dyDescent="0.3">
      <c r="A213" s="18"/>
      <c r="B213" s="25"/>
      <c r="C213" s="33"/>
      <c r="D213" s="33"/>
      <c r="E213" s="33"/>
      <c r="F213" s="33"/>
      <c r="G213" s="33"/>
      <c r="H213" s="33"/>
      <c r="I213" s="18"/>
      <c r="J213" s="52"/>
      <c r="K213" s="53"/>
      <c r="L213" s="53"/>
      <c r="M213" s="54"/>
      <c r="N213" s="55"/>
      <c r="O213" s="47"/>
      <c r="P213" s="36"/>
      <c r="Q213" s="36"/>
      <c r="S213" s="2"/>
    </row>
    <row r="214" spans="1:19" ht="16.5" x14ac:dyDescent="0.3">
      <c r="A214" s="18"/>
      <c r="B214" s="25"/>
      <c r="C214" s="33"/>
      <c r="D214" s="33"/>
      <c r="E214" s="33"/>
      <c r="F214" s="33"/>
      <c r="G214" s="33"/>
      <c r="H214" s="33"/>
      <c r="I214" s="18"/>
      <c r="J214" s="52"/>
      <c r="K214" s="53"/>
      <c r="L214" s="53"/>
      <c r="M214" s="54"/>
      <c r="N214" s="55"/>
      <c r="O214" s="47"/>
      <c r="P214" s="36"/>
      <c r="Q214" s="36"/>
      <c r="S214" s="2"/>
    </row>
    <row r="215" spans="1:19" x14ac:dyDescent="0.25">
      <c r="A215" s="18"/>
      <c r="B215" s="25"/>
      <c r="C215" s="33"/>
      <c r="D215" s="33"/>
      <c r="E215" s="33"/>
      <c r="F215" s="33"/>
      <c r="G215" s="33"/>
      <c r="H215" s="33"/>
      <c r="I215" s="18"/>
      <c r="J215" s="52"/>
      <c r="K215" s="53"/>
      <c r="L215" s="53"/>
      <c r="M215" s="54"/>
      <c r="N215" s="55"/>
    </row>
    <row r="216" spans="1:19" x14ac:dyDescent="0.25">
      <c r="A216" s="18"/>
      <c r="B216" s="25"/>
      <c r="C216" s="33"/>
      <c r="D216" s="33"/>
      <c r="E216" s="33"/>
      <c r="F216" s="33"/>
      <c r="G216" s="33"/>
      <c r="H216" s="33"/>
      <c r="I216" s="18"/>
      <c r="J216" s="52"/>
      <c r="K216" s="53"/>
      <c r="L216" s="53"/>
      <c r="M216" s="54"/>
      <c r="N216" s="55"/>
    </row>
    <row r="217" spans="1:19" x14ac:dyDescent="0.25">
      <c r="A217" s="18"/>
      <c r="B217" s="25"/>
      <c r="C217" s="33"/>
      <c r="D217" s="33"/>
      <c r="E217" s="33"/>
      <c r="F217" s="33"/>
      <c r="G217" s="33"/>
      <c r="H217" s="33"/>
      <c r="I217" s="18"/>
      <c r="J217" s="52"/>
      <c r="K217" s="53"/>
      <c r="L217" s="53"/>
      <c r="M217" s="54"/>
      <c r="N217" s="55"/>
    </row>
    <row r="218" spans="1:19" x14ac:dyDescent="0.25">
      <c r="A218" s="18"/>
      <c r="B218" s="25"/>
      <c r="C218" s="33"/>
      <c r="D218" s="33"/>
      <c r="E218" s="33"/>
      <c r="F218" s="33"/>
      <c r="G218" s="33"/>
      <c r="H218" s="33"/>
      <c r="I218" s="18"/>
      <c r="J218" s="52"/>
      <c r="K218" s="53"/>
      <c r="L218" s="53"/>
      <c r="M218" s="54"/>
      <c r="N218" s="55"/>
    </row>
    <row r="219" spans="1:19" x14ac:dyDescent="0.25">
      <c r="A219" s="18"/>
      <c r="B219" s="25"/>
      <c r="C219" s="33"/>
      <c r="D219" s="33"/>
      <c r="E219" s="33"/>
      <c r="F219" s="33"/>
      <c r="G219" s="33"/>
      <c r="H219" s="33"/>
      <c r="I219" s="18"/>
      <c r="J219" s="52"/>
      <c r="K219" s="53"/>
      <c r="L219" s="53"/>
      <c r="M219" s="54"/>
      <c r="N219" s="55"/>
    </row>
    <row r="220" spans="1:19" x14ac:dyDescent="0.25">
      <c r="A220" s="18"/>
      <c r="B220" s="25"/>
      <c r="C220" s="33"/>
      <c r="D220" s="33"/>
      <c r="E220" s="33"/>
      <c r="F220" s="33"/>
      <c r="G220" s="33"/>
      <c r="H220" s="33"/>
      <c r="I220" s="18"/>
      <c r="J220" s="52"/>
      <c r="K220" s="53"/>
      <c r="L220" s="53"/>
      <c r="M220" s="54"/>
      <c r="N220" s="55"/>
    </row>
    <row r="221" spans="1:19" x14ac:dyDescent="0.25">
      <c r="A221" s="18"/>
      <c r="B221" s="25"/>
      <c r="C221" s="33"/>
      <c r="D221" s="33"/>
      <c r="E221" s="33"/>
      <c r="F221" s="33"/>
      <c r="G221" s="33"/>
      <c r="H221" s="33"/>
      <c r="I221" s="18"/>
      <c r="J221" s="52"/>
      <c r="K221" s="53"/>
      <c r="L221" s="53"/>
      <c r="M221" s="54"/>
      <c r="N221" s="55"/>
    </row>
    <row r="222" spans="1:19" x14ac:dyDescent="0.25">
      <c r="A222" s="18"/>
      <c r="B222" s="25"/>
      <c r="C222" s="33"/>
      <c r="D222" s="33"/>
      <c r="E222" s="33"/>
      <c r="F222" s="33"/>
      <c r="G222" s="33"/>
      <c r="H222" s="33"/>
      <c r="I222" s="18"/>
      <c r="J222" s="52"/>
      <c r="K222" s="53"/>
      <c r="L222" s="53"/>
      <c r="M222" s="54"/>
      <c r="N222" s="55"/>
    </row>
    <row r="223" spans="1:19" x14ac:dyDescent="0.25">
      <c r="A223" s="18"/>
      <c r="B223" s="25"/>
      <c r="C223" s="33"/>
      <c r="D223" s="33"/>
      <c r="E223" s="33"/>
      <c r="F223" s="33"/>
      <c r="G223" s="33"/>
      <c r="H223" s="33"/>
      <c r="I223" s="18"/>
      <c r="J223" s="52"/>
      <c r="K223" s="53"/>
      <c r="L223" s="53"/>
      <c r="M223" s="54"/>
      <c r="N223" s="55"/>
    </row>
    <row r="224" spans="1:19" x14ac:dyDescent="0.25">
      <c r="A224" s="34"/>
      <c r="B224" s="35"/>
      <c r="C224" s="34"/>
      <c r="D224" s="34"/>
      <c r="E224" s="34"/>
      <c r="F224" s="34"/>
      <c r="G224" s="19"/>
      <c r="H224" s="19"/>
      <c r="I224" s="19"/>
      <c r="J224" s="56"/>
      <c r="K224" s="56"/>
      <c r="L224" s="56"/>
      <c r="M224" s="54"/>
      <c r="N224" s="57"/>
    </row>
    <row r="233" spans="2:3" x14ac:dyDescent="0.25">
      <c r="B233" s="25"/>
      <c r="C233" s="25"/>
    </row>
    <row r="234" spans="2:3" x14ac:dyDescent="0.25">
      <c r="B234" s="25"/>
      <c r="C234" s="25"/>
    </row>
    <row r="235" spans="2:3" x14ac:dyDescent="0.25">
      <c r="B235" s="25"/>
      <c r="C235" s="25"/>
    </row>
    <row r="236" spans="2:3" x14ac:dyDescent="0.25">
      <c r="B236" s="25"/>
      <c r="C236" s="25"/>
    </row>
    <row r="237" spans="2:3" x14ac:dyDescent="0.25">
      <c r="B237" s="25"/>
      <c r="C237" s="25"/>
    </row>
    <row r="238" spans="2:3" x14ac:dyDescent="0.25">
      <c r="B238" s="25"/>
      <c r="C238" s="25"/>
    </row>
    <row r="239" spans="2:3" x14ac:dyDescent="0.25">
      <c r="B239" s="25"/>
      <c r="C239" s="25"/>
    </row>
    <row r="240" spans="2:3" x14ac:dyDescent="0.25">
      <c r="B240" s="25"/>
      <c r="C240" s="25"/>
    </row>
    <row r="241" spans="2:3" x14ac:dyDescent="0.25">
      <c r="B241" s="25"/>
      <c r="C241" s="25"/>
    </row>
    <row r="242" spans="2:3" x14ac:dyDescent="0.25">
      <c r="B242" s="25"/>
      <c r="C242" s="25"/>
    </row>
    <row r="243" spans="2:3" x14ac:dyDescent="0.25">
      <c r="B243" s="25"/>
      <c r="C243" s="25"/>
    </row>
    <row r="244" spans="2:3" x14ac:dyDescent="0.25">
      <c r="B244" s="25"/>
      <c r="C244" s="25"/>
    </row>
    <row r="245" spans="2:3" x14ac:dyDescent="0.25">
      <c r="B245" s="25"/>
      <c r="C245" s="25"/>
    </row>
    <row r="246" spans="2:3" x14ac:dyDescent="0.25">
      <c r="B246" s="25"/>
      <c r="C246" s="25"/>
    </row>
    <row r="247" spans="2:3" x14ac:dyDescent="0.25">
      <c r="B247" s="25"/>
      <c r="C247" s="25"/>
    </row>
  </sheetData>
  <mergeCells count="2">
    <mergeCell ref="A201:D201"/>
    <mergeCell ref="A1:N1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51327-A2EE-4888-80C0-29DDAB6C99B8}">
  <dimension ref="A1:W187"/>
  <sheetViews>
    <sheetView topLeftCell="A135" zoomScale="175" zoomScaleNormal="175" workbookViewId="0">
      <selection activeCell="L149" sqref="L149"/>
    </sheetView>
  </sheetViews>
  <sheetFormatPr defaultRowHeight="15" x14ac:dyDescent="0.25"/>
  <cols>
    <col min="1" max="1" width="4" style="36" customWidth="1"/>
    <col min="2" max="2" width="5.140625" style="37" customWidth="1"/>
    <col min="3" max="3" width="4.42578125" style="37" customWidth="1"/>
    <col min="4" max="4" width="5.7109375" style="36" customWidth="1"/>
    <col min="5" max="6" width="6.42578125" style="36" customWidth="1"/>
    <col min="7" max="7" width="5.42578125" style="38" customWidth="1"/>
    <col min="8" max="8" width="6.5703125" style="14" customWidth="1"/>
    <col min="9" max="9" width="5.7109375" style="14" customWidth="1"/>
    <col min="10" max="10" width="10.140625" style="14" customWidth="1"/>
    <col min="11" max="11" width="10.7109375" style="14" customWidth="1"/>
    <col min="12" max="12" width="10" style="14" customWidth="1"/>
    <col min="13" max="13" width="6.28515625" style="58" customWidth="1"/>
    <col min="14" max="14" width="9.28515625" style="14" customWidth="1"/>
    <col min="15" max="15" width="5.140625" style="1" customWidth="1"/>
    <col min="16" max="16" width="11.7109375" style="1" customWidth="1"/>
    <col min="17" max="17" width="11.28515625" style="1" customWidth="1"/>
    <col min="18" max="18" width="9.5703125" style="1" customWidth="1"/>
    <col min="19" max="19" width="9.28515625" style="1" customWidth="1"/>
    <col min="22" max="23" width="14.85546875" customWidth="1"/>
    <col min="29" max="29" width="16.140625" customWidth="1"/>
  </cols>
  <sheetData>
    <row r="1" spans="1:20" ht="15.75" x14ac:dyDescent="0.25">
      <c r="A1" s="90" t="s">
        <v>33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20" ht="44.25" customHeight="1" x14ac:dyDescent="0.25">
      <c r="A2" s="72" t="s">
        <v>1</v>
      </c>
      <c r="B2" s="72" t="s">
        <v>0</v>
      </c>
      <c r="C2" s="73" t="s">
        <v>2</v>
      </c>
      <c r="D2" s="73" t="s">
        <v>29</v>
      </c>
      <c r="E2" s="73" t="s">
        <v>30</v>
      </c>
      <c r="F2" s="73" t="s">
        <v>31</v>
      </c>
      <c r="G2" s="73" t="s">
        <v>32</v>
      </c>
      <c r="H2" s="73" t="s">
        <v>10</v>
      </c>
      <c r="I2" s="72" t="s">
        <v>46</v>
      </c>
      <c r="J2" s="74" t="s">
        <v>47</v>
      </c>
      <c r="K2" s="75" t="s">
        <v>48</v>
      </c>
      <c r="L2" s="75" t="s">
        <v>49</v>
      </c>
      <c r="M2" s="76" t="s">
        <v>50</v>
      </c>
      <c r="N2" s="77" t="s">
        <v>51</v>
      </c>
      <c r="O2" s="74" t="s">
        <v>34</v>
      </c>
    </row>
    <row r="3" spans="1:20" s="39" customFormat="1" x14ac:dyDescent="0.25">
      <c r="A3" s="78">
        <v>1</v>
      </c>
      <c r="B3" s="68">
        <v>101</v>
      </c>
      <c r="C3" s="79">
        <v>1</v>
      </c>
      <c r="D3" s="69" t="s">
        <v>13</v>
      </c>
      <c r="E3" s="68">
        <v>825</v>
      </c>
      <c r="F3" s="68">
        <v>0</v>
      </c>
      <c r="G3" s="68">
        <f>E3+F3</f>
        <v>825</v>
      </c>
      <c r="H3" s="79">
        <f>G3*1.1</f>
        <v>907.50000000000011</v>
      </c>
      <c r="I3" s="78">
        <v>27000</v>
      </c>
      <c r="J3" s="80">
        <f t="shared" ref="J3" si="0">G3*I3</f>
        <v>22275000</v>
      </c>
      <c r="K3" s="81">
        <f>ROUND(J3*1.15,0)</f>
        <v>25616250</v>
      </c>
      <c r="L3" s="81">
        <f>J3*0.8</f>
        <v>17820000</v>
      </c>
      <c r="M3" s="82">
        <f>MROUND((K3*0.03/12),500)</f>
        <v>64000</v>
      </c>
      <c r="N3" s="83">
        <f t="shared" ref="N3:N37" si="1">H3*3000</f>
        <v>2722500.0000000005</v>
      </c>
      <c r="O3" s="78" t="s">
        <v>35</v>
      </c>
      <c r="P3" s="48"/>
      <c r="Q3" s="49"/>
      <c r="R3" s="1"/>
      <c r="S3" s="7"/>
      <c r="T3" s="7"/>
    </row>
    <row r="4" spans="1:20" s="39" customFormat="1" x14ac:dyDescent="0.25">
      <c r="A4" s="78">
        <v>2</v>
      </c>
      <c r="B4" s="68">
        <v>107</v>
      </c>
      <c r="C4" s="79">
        <v>1</v>
      </c>
      <c r="D4" s="68" t="s">
        <v>11</v>
      </c>
      <c r="E4" s="68">
        <v>1016</v>
      </c>
      <c r="F4" s="68">
        <v>64</v>
      </c>
      <c r="G4" s="68">
        <f t="shared" ref="G4:G38" si="2">E4+F4</f>
        <v>1080</v>
      </c>
      <c r="H4" s="79">
        <f t="shared" ref="H4:H38" si="3">G4*1.1</f>
        <v>1188</v>
      </c>
      <c r="I4" s="78">
        <v>27000</v>
      </c>
      <c r="J4" s="80">
        <f t="shared" ref="J4:J39" si="4">G4*I4</f>
        <v>29160000</v>
      </c>
      <c r="K4" s="81">
        <f t="shared" ref="K4:K67" si="5">ROUND(J4*1.15,0)</f>
        <v>33534000</v>
      </c>
      <c r="L4" s="81">
        <f t="shared" ref="L4:L38" si="6">J4*0.8</f>
        <v>23328000</v>
      </c>
      <c r="M4" s="82">
        <f t="shared" ref="M4:M38" si="7">MROUND((K4*0.03/12),500)</f>
        <v>84000</v>
      </c>
      <c r="N4" s="83">
        <f t="shared" si="1"/>
        <v>3564000</v>
      </c>
      <c r="O4" s="78" t="s">
        <v>35</v>
      </c>
      <c r="P4" s="48"/>
      <c r="Q4" s="49"/>
      <c r="R4" s="1"/>
      <c r="S4" s="7"/>
      <c r="T4" s="7"/>
    </row>
    <row r="5" spans="1:20" s="39" customFormat="1" x14ac:dyDescent="0.25">
      <c r="A5" s="78">
        <v>3</v>
      </c>
      <c r="B5" s="69">
        <v>203</v>
      </c>
      <c r="C5" s="79">
        <v>2</v>
      </c>
      <c r="D5" s="69" t="s">
        <v>13</v>
      </c>
      <c r="E5" s="68">
        <v>683</v>
      </c>
      <c r="F5" s="68">
        <v>37</v>
      </c>
      <c r="G5" s="68">
        <f t="shared" si="2"/>
        <v>720</v>
      </c>
      <c r="H5" s="79">
        <f t="shared" si="3"/>
        <v>792.00000000000011</v>
      </c>
      <c r="I5" s="78">
        <v>27080</v>
      </c>
      <c r="J5" s="80">
        <f t="shared" si="4"/>
        <v>19497600</v>
      </c>
      <c r="K5" s="81">
        <f t="shared" si="5"/>
        <v>22422240</v>
      </c>
      <c r="L5" s="81">
        <f t="shared" si="6"/>
        <v>15598080</v>
      </c>
      <c r="M5" s="82">
        <f t="shared" si="7"/>
        <v>56000</v>
      </c>
      <c r="N5" s="83">
        <f t="shared" si="1"/>
        <v>2376000.0000000005</v>
      </c>
      <c r="O5" s="78" t="s">
        <v>35</v>
      </c>
      <c r="P5" s="48"/>
      <c r="Q5" s="49"/>
      <c r="R5" s="1"/>
      <c r="S5" s="7"/>
      <c r="T5" s="7"/>
    </row>
    <row r="6" spans="1:20" s="39" customFormat="1" x14ac:dyDescent="0.25">
      <c r="A6" s="78">
        <v>4</v>
      </c>
      <c r="B6" s="69">
        <v>204</v>
      </c>
      <c r="C6" s="79">
        <v>2</v>
      </c>
      <c r="D6" s="69" t="s">
        <v>13</v>
      </c>
      <c r="E6" s="68">
        <v>683</v>
      </c>
      <c r="F6" s="68">
        <v>37</v>
      </c>
      <c r="G6" s="68">
        <f t="shared" si="2"/>
        <v>720</v>
      </c>
      <c r="H6" s="79">
        <f t="shared" si="3"/>
        <v>792.00000000000011</v>
      </c>
      <c r="I6" s="78">
        <v>27080</v>
      </c>
      <c r="J6" s="80">
        <f t="shared" si="4"/>
        <v>19497600</v>
      </c>
      <c r="K6" s="81">
        <f t="shared" si="5"/>
        <v>22422240</v>
      </c>
      <c r="L6" s="81">
        <f t="shared" si="6"/>
        <v>15598080</v>
      </c>
      <c r="M6" s="82">
        <f t="shared" si="7"/>
        <v>56000</v>
      </c>
      <c r="N6" s="83">
        <f t="shared" si="1"/>
        <v>2376000.0000000005</v>
      </c>
      <c r="O6" s="78" t="s">
        <v>35</v>
      </c>
      <c r="P6" s="48"/>
      <c r="Q6" s="49"/>
      <c r="R6" s="1"/>
      <c r="S6" s="7"/>
      <c r="T6" s="7"/>
    </row>
    <row r="7" spans="1:20" x14ac:dyDescent="0.25">
      <c r="A7" s="78">
        <v>5</v>
      </c>
      <c r="B7" s="69">
        <v>303</v>
      </c>
      <c r="C7" s="79">
        <v>3</v>
      </c>
      <c r="D7" s="69" t="s">
        <v>13</v>
      </c>
      <c r="E7" s="68">
        <v>683</v>
      </c>
      <c r="F7" s="68">
        <v>37</v>
      </c>
      <c r="G7" s="68">
        <f t="shared" si="2"/>
        <v>720</v>
      </c>
      <c r="H7" s="79">
        <f t="shared" si="3"/>
        <v>792.00000000000011</v>
      </c>
      <c r="I7" s="78">
        <v>27160</v>
      </c>
      <c r="J7" s="80">
        <f t="shared" si="4"/>
        <v>19555200</v>
      </c>
      <c r="K7" s="81">
        <f t="shared" si="5"/>
        <v>22488480</v>
      </c>
      <c r="L7" s="81">
        <f t="shared" si="6"/>
        <v>15644160</v>
      </c>
      <c r="M7" s="82">
        <f t="shared" si="7"/>
        <v>56000</v>
      </c>
      <c r="N7" s="83">
        <f t="shared" si="1"/>
        <v>2376000.0000000005</v>
      </c>
      <c r="O7" s="78" t="s">
        <v>35</v>
      </c>
      <c r="P7" s="50"/>
      <c r="Q7" s="49"/>
      <c r="S7" s="3"/>
      <c r="T7" s="3"/>
    </row>
    <row r="8" spans="1:20" x14ac:dyDescent="0.25">
      <c r="A8" s="78">
        <v>6</v>
      </c>
      <c r="B8" s="69">
        <v>304</v>
      </c>
      <c r="C8" s="79">
        <v>3</v>
      </c>
      <c r="D8" s="69" t="s">
        <v>13</v>
      </c>
      <c r="E8" s="68">
        <v>683</v>
      </c>
      <c r="F8" s="68">
        <v>37</v>
      </c>
      <c r="G8" s="68">
        <f t="shared" si="2"/>
        <v>720</v>
      </c>
      <c r="H8" s="79">
        <f t="shared" si="3"/>
        <v>792.00000000000011</v>
      </c>
      <c r="I8" s="78">
        <v>27160</v>
      </c>
      <c r="J8" s="80">
        <f t="shared" si="4"/>
        <v>19555200</v>
      </c>
      <c r="K8" s="81">
        <f t="shared" si="5"/>
        <v>22488480</v>
      </c>
      <c r="L8" s="81">
        <f t="shared" si="6"/>
        <v>15644160</v>
      </c>
      <c r="M8" s="82">
        <f t="shared" si="7"/>
        <v>56000</v>
      </c>
      <c r="N8" s="83">
        <f t="shared" si="1"/>
        <v>2376000.0000000005</v>
      </c>
      <c r="O8" s="78" t="s">
        <v>35</v>
      </c>
      <c r="P8" s="50"/>
      <c r="Q8" s="49"/>
      <c r="S8" s="3"/>
      <c r="T8" s="3"/>
    </row>
    <row r="9" spans="1:20" x14ac:dyDescent="0.25">
      <c r="A9" s="78">
        <v>7</v>
      </c>
      <c r="B9" s="69">
        <v>403</v>
      </c>
      <c r="C9" s="79">
        <v>4</v>
      </c>
      <c r="D9" s="69" t="s">
        <v>13</v>
      </c>
      <c r="E9" s="68">
        <v>683</v>
      </c>
      <c r="F9" s="68">
        <v>37</v>
      </c>
      <c r="G9" s="68">
        <f t="shared" si="2"/>
        <v>720</v>
      </c>
      <c r="H9" s="79">
        <f t="shared" si="3"/>
        <v>792.00000000000011</v>
      </c>
      <c r="I9" s="78">
        <v>27240</v>
      </c>
      <c r="J9" s="80">
        <f t="shared" si="4"/>
        <v>19612800</v>
      </c>
      <c r="K9" s="81">
        <f t="shared" si="5"/>
        <v>22554720</v>
      </c>
      <c r="L9" s="81">
        <f t="shared" si="6"/>
        <v>15690240</v>
      </c>
      <c r="M9" s="82">
        <f t="shared" si="7"/>
        <v>56500</v>
      </c>
      <c r="N9" s="83">
        <f t="shared" si="1"/>
        <v>2376000.0000000005</v>
      </c>
      <c r="O9" s="78" t="s">
        <v>35</v>
      </c>
      <c r="P9" s="50"/>
      <c r="Q9" s="49"/>
      <c r="S9" s="3"/>
      <c r="T9" s="3"/>
    </row>
    <row r="10" spans="1:20" x14ac:dyDescent="0.25">
      <c r="A10" s="78">
        <v>8</v>
      </c>
      <c r="B10" s="69">
        <v>404</v>
      </c>
      <c r="C10" s="79">
        <v>4</v>
      </c>
      <c r="D10" s="69" t="s">
        <v>13</v>
      </c>
      <c r="E10" s="68">
        <v>683</v>
      </c>
      <c r="F10" s="68">
        <v>37</v>
      </c>
      <c r="G10" s="68">
        <f t="shared" si="2"/>
        <v>720</v>
      </c>
      <c r="H10" s="79">
        <f t="shared" si="3"/>
        <v>792.00000000000011</v>
      </c>
      <c r="I10" s="78">
        <v>27240</v>
      </c>
      <c r="J10" s="80">
        <f t="shared" si="4"/>
        <v>19612800</v>
      </c>
      <c r="K10" s="81">
        <f t="shared" si="5"/>
        <v>22554720</v>
      </c>
      <c r="L10" s="81">
        <f t="shared" si="6"/>
        <v>15690240</v>
      </c>
      <c r="M10" s="82">
        <f t="shared" si="7"/>
        <v>56500</v>
      </c>
      <c r="N10" s="83">
        <f t="shared" si="1"/>
        <v>2376000.0000000005</v>
      </c>
      <c r="O10" s="78" t="s">
        <v>35</v>
      </c>
      <c r="P10" s="50"/>
      <c r="Q10" s="49"/>
      <c r="S10" s="3"/>
      <c r="T10" s="3"/>
    </row>
    <row r="11" spans="1:20" x14ac:dyDescent="0.25">
      <c r="A11" s="78">
        <v>9</v>
      </c>
      <c r="B11" s="69">
        <v>503</v>
      </c>
      <c r="C11" s="79">
        <v>5</v>
      </c>
      <c r="D11" s="69" t="s">
        <v>13</v>
      </c>
      <c r="E11" s="68">
        <v>683</v>
      </c>
      <c r="F11" s="68">
        <v>37</v>
      </c>
      <c r="G11" s="68">
        <f t="shared" si="2"/>
        <v>720</v>
      </c>
      <c r="H11" s="79">
        <f t="shared" si="3"/>
        <v>792.00000000000011</v>
      </c>
      <c r="I11" s="78">
        <v>27320</v>
      </c>
      <c r="J11" s="80">
        <f t="shared" si="4"/>
        <v>19670400</v>
      </c>
      <c r="K11" s="81">
        <f t="shared" si="5"/>
        <v>22620960</v>
      </c>
      <c r="L11" s="81">
        <f t="shared" si="6"/>
        <v>15736320</v>
      </c>
      <c r="M11" s="82">
        <f t="shared" si="7"/>
        <v>56500</v>
      </c>
      <c r="N11" s="83">
        <f t="shared" si="1"/>
        <v>2376000.0000000005</v>
      </c>
      <c r="O11" s="78" t="s">
        <v>35</v>
      </c>
      <c r="P11" s="50"/>
      <c r="Q11" s="49"/>
      <c r="S11" s="3"/>
      <c r="T11" s="3"/>
    </row>
    <row r="12" spans="1:20" x14ac:dyDescent="0.25">
      <c r="A12" s="78">
        <v>10</v>
      </c>
      <c r="B12" s="69">
        <v>504</v>
      </c>
      <c r="C12" s="79">
        <v>5</v>
      </c>
      <c r="D12" s="69" t="s">
        <v>13</v>
      </c>
      <c r="E12" s="68">
        <v>683</v>
      </c>
      <c r="F12" s="68">
        <v>37</v>
      </c>
      <c r="G12" s="68">
        <f t="shared" si="2"/>
        <v>720</v>
      </c>
      <c r="H12" s="79">
        <f t="shared" si="3"/>
        <v>792.00000000000011</v>
      </c>
      <c r="I12" s="78">
        <v>27320</v>
      </c>
      <c r="J12" s="80">
        <f t="shared" si="4"/>
        <v>19670400</v>
      </c>
      <c r="K12" s="81">
        <f t="shared" si="5"/>
        <v>22620960</v>
      </c>
      <c r="L12" s="81">
        <f t="shared" si="6"/>
        <v>15736320</v>
      </c>
      <c r="M12" s="82">
        <f t="shared" si="7"/>
        <v>56500</v>
      </c>
      <c r="N12" s="83">
        <f t="shared" si="1"/>
        <v>2376000.0000000005</v>
      </c>
      <c r="O12" s="78" t="s">
        <v>35</v>
      </c>
      <c r="P12" s="50"/>
      <c r="Q12" s="49"/>
      <c r="S12" s="3"/>
      <c r="T12" s="3"/>
    </row>
    <row r="13" spans="1:20" x14ac:dyDescent="0.25">
      <c r="A13" s="78">
        <v>11</v>
      </c>
      <c r="B13" s="69">
        <v>505</v>
      </c>
      <c r="C13" s="79">
        <v>5</v>
      </c>
      <c r="D13" s="69" t="s">
        <v>13</v>
      </c>
      <c r="E13" s="68">
        <v>710</v>
      </c>
      <c r="F13" s="68">
        <v>40</v>
      </c>
      <c r="G13" s="68">
        <f t="shared" si="2"/>
        <v>750</v>
      </c>
      <c r="H13" s="79">
        <f t="shared" si="3"/>
        <v>825.00000000000011</v>
      </c>
      <c r="I13" s="78">
        <v>27320</v>
      </c>
      <c r="J13" s="80">
        <f t="shared" si="4"/>
        <v>20490000</v>
      </c>
      <c r="K13" s="81">
        <f t="shared" si="5"/>
        <v>23563500</v>
      </c>
      <c r="L13" s="81">
        <f t="shared" si="6"/>
        <v>16392000</v>
      </c>
      <c r="M13" s="82">
        <f t="shared" si="7"/>
        <v>59000</v>
      </c>
      <c r="N13" s="83">
        <f t="shared" si="1"/>
        <v>2475000.0000000005</v>
      </c>
      <c r="O13" s="78" t="s">
        <v>35</v>
      </c>
      <c r="P13" s="50"/>
      <c r="Q13" s="49"/>
      <c r="S13" s="3"/>
      <c r="T13" s="3"/>
    </row>
    <row r="14" spans="1:20" x14ac:dyDescent="0.25">
      <c r="A14" s="78">
        <v>12</v>
      </c>
      <c r="B14" s="69">
        <v>506</v>
      </c>
      <c r="C14" s="79">
        <v>5</v>
      </c>
      <c r="D14" s="69" t="s">
        <v>13</v>
      </c>
      <c r="E14" s="68">
        <v>710</v>
      </c>
      <c r="F14" s="68">
        <v>40</v>
      </c>
      <c r="G14" s="68">
        <f t="shared" si="2"/>
        <v>750</v>
      </c>
      <c r="H14" s="79">
        <f t="shared" si="3"/>
        <v>825.00000000000011</v>
      </c>
      <c r="I14" s="78">
        <v>27320</v>
      </c>
      <c r="J14" s="80">
        <f t="shared" si="4"/>
        <v>20490000</v>
      </c>
      <c r="K14" s="81">
        <f t="shared" si="5"/>
        <v>23563500</v>
      </c>
      <c r="L14" s="81">
        <f t="shared" si="6"/>
        <v>16392000</v>
      </c>
      <c r="M14" s="82">
        <f t="shared" si="7"/>
        <v>59000</v>
      </c>
      <c r="N14" s="83">
        <f t="shared" si="1"/>
        <v>2475000.0000000005</v>
      </c>
      <c r="O14" s="78" t="s">
        <v>35</v>
      </c>
      <c r="P14" s="50"/>
      <c r="Q14" s="49"/>
      <c r="S14" s="3"/>
      <c r="T14" s="3"/>
    </row>
    <row r="15" spans="1:20" x14ac:dyDescent="0.25">
      <c r="A15" s="78">
        <v>13</v>
      </c>
      <c r="B15" s="69">
        <v>507</v>
      </c>
      <c r="C15" s="79">
        <v>5</v>
      </c>
      <c r="D15" s="68" t="s">
        <v>11</v>
      </c>
      <c r="E15" s="68">
        <v>1016</v>
      </c>
      <c r="F15" s="68">
        <v>64</v>
      </c>
      <c r="G15" s="68">
        <f t="shared" si="2"/>
        <v>1080</v>
      </c>
      <c r="H15" s="79">
        <f t="shared" si="3"/>
        <v>1188</v>
      </c>
      <c r="I15" s="78">
        <v>27320</v>
      </c>
      <c r="J15" s="80">
        <f t="shared" si="4"/>
        <v>29505600</v>
      </c>
      <c r="K15" s="81">
        <f t="shared" si="5"/>
        <v>33931440</v>
      </c>
      <c r="L15" s="81">
        <f t="shared" si="6"/>
        <v>23604480</v>
      </c>
      <c r="M15" s="82">
        <f t="shared" si="7"/>
        <v>85000</v>
      </c>
      <c r="N15" s="83">
        <f t="shared" si="1"/>
        <v>3564000</v>
      </c>
      <c r="O15" s="78" t="s">
        <v>35</v>
      </c>
      <c r="P15" s="50"/>
      <c r="Q15" s="49"/>
      <c r="S15" s="3"/>
      <c r="T15" s="3"/>
    </row>
    <row r="16" spans="1:20" x14ac:dyDescent="0.25">
      <c r="A16" s="78">
        <v>14</v>
      </c>
      <c r="B16" s="69">
        <v>508</v>
      </c>
      <c r="C16" s="79">
        <v>5</v>
      </c>
      <c r="D16" s="68" t="s">
        <v>11</v>
      </c>
      <c r="E16" s="68">
        <v>1016</v>
      </c>
      <c r="F16" s="68">
        <v>64</v>
      </c>
      <c r="G16" s="68">
        <f t="shared" si="2"/>
        <v>1080</v>
      </c>
      <c r="H16" s="79">
        <f t="shared" si="3"/>
        <v>1188</v>
      </c>
      <c r="I16" s="78">
        <v>27320</v>
      </c>
      <c r="J16" s="80">
        <f t="shared" si="4"/>
        <v>29505600</v>
      </c>
      <c r="K16" s="81">
        <f t="shared" si="5"/>
        <v>33931440</v>
      </c>
      <c r="L16" s="81">
        <f t="shared" si="6"/>
        <v>23604480</v>
      </c>
      <c r="M16" s="82">
        <f t="shared" si="7"/>
        <v>85000</v>
      </c>
      <c r="N16" s="83">
        <f t="shared" si="1"/>
        <v>3564000</v>
      </c>
      <c r="O16" s="78" t="s">
        <v>35</v>
      </c>
      <c r="P16" s="50"/>
      <c r="Q16" s="49"/>
      <c r="S16" s="3"/>
      <c r="T16" s="3"/>
    </row>
    <row r="17" spans="1:20" x14ac:dyDescent="0.25">
      <c r="A17" s="78">
        <v>15</v>
      </c>
      <c r="B17" s="69">
        <v>603</v>
      </c>
      <c r="C17" s="79">
        <v>6</v>
      </c>
      <c r="D17" s="69" t="s">
        <v>13</v>
      </c>
      <c r="E17" s="68">
        <v>683</v>
      </c>
      <c r="F17" s="68">
        <v>37</v>
      </c>
      <c r="G17" s="68">
        <f t="shared" si="2"/>
        <v>720</v>
      </c>
      <c r="H17" s="79">
        <f t="shared" si="3"/>
        <v>792.00000000000011</v>
      </c>
      <c r="I17" s="78">
        <v>27400</v>
      </c>
      <c r="J17" s="80">
        <f t="shared" si="4"/>
        <v>19728000</v>
      </c>
      <c r="K17" s="81">
        <f t="shared" si="5"/>
        <v>22687200</v>
      </c>
      <c r="L17" s="81">
        <f t="shared" si="6"/>
        <v>15782400</v>
      </c>
      <c r="M17" s="82">
        <f t="shared" si="7"/>
        <v>56500</v>
      </c>
      <c r="N17" s="83">
        <f t="shared" si="1"/>
        <v>2376000.0000000005</v>
      </c>
      <c r="O17" s="78" t="s">
        <v>35</v>
      </c>
      <c r="P17" s="50"/>
      <c r="Q17" s="49"/>
      <c r="S17" s="3"/>
      <c r="T17" s="3"/>
    </row>
    <row r="18" spans="1:20" x14ac:dyDescent="0.25">
      <c r="A18" s="78">
        <v>16</v>
      </c>
      <c r="B18" s="69">
        <v>604</v>
      </c>
      <c r="C18" s="79">
        <v>6</v>
      </c>
      <c r="D18" s="69" t="s">
        <v>13</v>
      </c>
      <c r="E18" s="68">
        <v>683</v>
      </c>
      <c r="F18" s="68">
        <v>37</v>
      </c>
      <c r="G18" s="68">
        <f t="shared" si="2"/>
        <v>720</v>
      </c>
      <c r="H18" s="79">
        <f t="shared" si="3"/>
        <v>792.00000000000011</v>
      </c>
      <c r="I18" s="78">
        <v>27400</v>
      </c>
      <c r="J18" s="80">
        <f t="shared" si="4"/>
        <v>19728000</v>
      </c>
      <c r="K18" s="81">
        <f t="shared" si="5"/>
        <v>22687200</v>
      </c>
      <c r="L18" s="81">
        <f t="shared" si="6"/>
        <v>15782400</v>
      </c>
      <c r="M18" s="82">
        <f t="shared" si="7"/>
        <v>56500</v>
      </c>
      <c r="N18" s="83">
        <f t="shared" si="1"/>
        <v>2376000.0000000005</v>
      </c>
      <c r="O18" s="78" t="s">
        <v>35</v>
      </c>
      <c r="P18" s="50"/>
      <c r="Q18" s="49"/>
      <c r="S18" s="3"/>
      <c r="T18" s="3"/>
    </row>
    <row r="19" spans="1:20" x14ac:dyDescent="0.25">
      <c r="A19" s="78">
        <v>17</v>
      </c>
      <c r="B19" s="69">
        <v>605</v>
      </c>
      <c r="C19" s="79">
        <v>6</v>
      </c>
      <c r="D19" s="69" t="s">
        <v>13</v>
      </c>
      <c r="E19" s="68">
        <v>635</v>
      </c>
      <c r="F19" s="68">
        <v>40</v>
      </c>
      <c r="G19" s="68">
        <f t="shared" si="2"/>
        <v>675</v>
      </c>
      <c r="H19" s="79">
        <f t="shared" si="3"/>
        <v>742.50000000000011</v>
      </c>
      <c r="I19" s="78">
        <v>27400</v>
      </c>
      <c r="J19" s="80">
        <f t="shared" si="4"/>
        <v>18495000</v>
      </c>
      <c r="K19" s="81">
        <f t="shared" si="5"/>
        <v>21269250</v>
      </c>
      <c r="L19" s="81">
        <f t="shared" si="6"/>
        <v>14796000</v>
      </c>
      <c r="M19" s="82">
        <f t="shared" si="7"/>
        <v>53000</v>
      </c>
      <c r="N19" s="83">
        <f t="shared" si="1"/>
        <v>2227500.0000000005</v>
      </c>
      <c r="O19" s="78" t="s">
        <v>35</v>
      </c>
      <c r="P19" s="50"/>
      <c r="Q19" s="49"/>
      <c r="S19" s="3"/>
      <c r="T19" s="3"/>
    </row>
    <row r="20" spans="1:20" x14ac:dyDescent="0.25">
      <c r="A20" s="78">
        <v>18</v>
      </c>
      <c r="B20" s="69">
        <v>606</v>
      </c>
      <c r="C20" s="79">
        <v>6</v>
      </c>
      <c r="D20" s="69" t="s">
        <v>13</v>
      </c>
      <c r="E20" s="68">
        <v>635</v>
      </c>
      <c r="F20" s="68">
        <v>40</v>
      </c>
      <c r="G20" s="68">
        <f t="shared" si="2"/>
        <v>675</v>
      </c>
      <c r="H20" s="79">
        <f t="shared" si="3"/>
        <v>742.50000000000011</v>
      </c>
      <c r="I20" s="78">
        <v>27400</v>
      </c>
      <c r="J20" s="80">
        <f t="shared" si="4"/>
        <v>18495000</v>
      </c>
      <c r="K20" s="81">
        <f t="shared" si="5"/>
        <v>21269250</v>
      </c>
      <c r="L20" s="81">
        <f t="shared" si="6"/>
        <v>14796000</v>
      </c>
      <c r="M20" s="82">
        <f t="shared" si="7"/>
        <v>53000</v>
      </c>
      <c r="N20" s="83">
        <f t="shared" si="1"/>
        <v>2227500.0000000005</v>
      </c>
      <c r="O20" s="78" t="s">
        <v>35</v>
      </c>
      <c r="P20" s="50"/>
      <c r="Q20" s="49"/>
      <c r="S20" s="3"/>
      <c r="T20" s="3"/>
    </row>
    <row r="21" spans="1:20" x14ac:dyDescent="0.25">
      <c r="A21" s="78">
        <v>19</v>
      </c>
      <c r="B21" s="69">
        <v>607</v>
      </c>
      <c r="C21" s="79">
        <v>6</v>
      </c>
      <c r="D21" s="68" t="s">
        <v>11</v>
      </c>
      <c r="E21" s="68">
        <v>1025</v>
      </c>
      <c r="F21" s="68">
        <v>155</v>
      </c>
      <c r="G21" s="68">
        <f t="shared" si="2"/>
        <v>1180</v>
      </c>
      <c r="H21" s="79">
        <f t="shared" si="3"/>
        <v>1298</v>
      </c>
      <c r="I21" s="78">
        <v>27400</v>
      </c>
      <c r="J21" s="80">
        <f t="shared" si="4"/>
        <v>32332000</v>
      </c>
      <c r="K21" s="81">
        <f t="shared" si="5"/>
        <v>37181800</v>
      </c>
      <c r="L21" s="81">
        <f t="shared" si="6"/>
        <v>25865600</v>
      </c>
      <c r="M21" s="82">
        <f t="shared" si="7"/>
        <v>93000</v>
      </c>
      <c r="N21" s="83">
        <f t="shared" si="1"/>
        <v>3894000</v>
      </c>
      <c r="O21" s="78" t="s">
        <v>35</v>
      </c>
      <c r="P21" s="50"/>
      <c r="Q21" s="49"/>
      <c r="S21" s="3"/>
      <c r="T21" s="3"/>
    </row>
    <row r="22" spans="1:20" x14ac:dyDescent="0.25">
      <c r="A22" s="78">
        <v>20</v>
      </c>
      <c r="B22" s="69">
        <v>608</v>
      </c>
      <c r="C22" s="79">
        <v>6</v>
      </c>
      <c r="D22" s="68" t="s">
        <v>11</v>
      </c>
      <c r="E22" s="68">
        <v>1025</v>
      </c>
      <c r="F22" s="68">
        <v>155</v>
      </c>
      <c r="G22" s="68">
        <f t="shared" si="2"/>
        <v>1180</v>
      </c>
      <c r="H22" s="79">
        <f t="shared" si="3"/>
        <v>1298</v>
      </c>
      <c r="I22" s="78">
        <v>27400</v>
      </c>
      <c r="J22" s="80">
        <f t="shared" si="4"/>
        <v>32332000</v>
      </c>
      <c r="K22" s="81">
        <f t="shared" si="5"/>
        <v>37181800</v>
      </c>
      <c r="L22" s="81">
        <f t="shared" si="6"/>
        <v>25865600</v>
      </c>
      <c r="M22" s="82">
        <f t="shared" si="7"/>
        <v>93000</v>
      </c>
      <c r="N22" s="83">
        <f t="shared" si="1"/>
        <v>3894000</v>
      </c>
      <c r="O22" s="78" t="s">
        <v>35</v>
      </c>
      <c r="P22" s="50"/>
      <c r="Q22" s="49"/>
      <c r="S22" s="3"/>
      <c r="T22" s="3"/>
    </row>
    <row r="23" spans="1:20" ht="15.75" customHeight="1" x14ac:dyDescent="0.25">
      <c r="A23" s="78">
        <v>21</v>
      </c>
      <c r="B23" s="69">
        <v>703</v>
      </c>
      <c r="C23" s="68">
        <v>7</v>
      </c>
      <c r="D23" s="69" t="s">
        <v>13</v>
      </c>
      <c r="E23" s="68">
        <v>683</v>
      </c>
      <c r="F23" s="68">
        <v>37</v>
      </c>
      <c r="G23" s="68">
        <f t="shared" si="2"/>
        <v>720</v>
      </c>
      <c r="H23" s="79">
        <f t="shared" si="3"/>
        <v>792.00000000000011</v>
      </c>
      <c r="I23" s="78">
        <v>27480</v>
      </c>
      <c r="J23" s="80">
        <f t="shared" si="4"/>
        <v>19785600</v>
      </c>
      <c r="K23" s="81">
        <f t="shared" si="5"/>
        <v>22753440</v>
      </c>
      <c r="L23" s="81">
        <f t="shared" si="6"/>
        <v>15828480</v>
      </c>
      <c r="M23" s="82">
        <f t="shared" si="7"/>
        <v>57000</v>
      </c>
      <c r="N23" s="83">
        <f t="shared" si="1"/>
        <v>2376000.0000000005</v>
      </c>
      <c r="O23" s="78" t="s">
        <v>35</v>
      </c>
      <c r="Q23" s="51"/>
      <c r="T23" s="8"/>
    </row>
    <row r="24" spans="1:20" ht="15.75" customHeight="1" x14ac:dyDescent="0.25">
      <c r="A24" s="78">
        <v>22</v>
      </c>
      <c r="B24" s="68">
        <v>704</v>
      </c>
      <c r="C24" s="68">
        <v>7</v>
      </c>
      <c r="D24" s="69" t="s">
        <v>13</v>
      </c>
      <c r="E24" s="68">
        <v>683</v>
      </c>
      <c r="F24" s="68">
        <v>37</v>
      </c>
      <c r="G24" s="68">
        <f t="shared" si="2"/>
        <v>720</v>
      </c>
      <c r="H24" s="79">
        <f t="shared" si="3"/>
        <v>792.00000000000011</v>
      </c>
      <c r="I24" s="78">
        <v>27480</v>
      </c>
      <c r="J24" s="80">
        <f t="shared" si="4"/>
        <v>19785600</v>
      </c>
      <c r="K24" s="81">
        <f t="shared" si="5"/>
        <v>22753440</v>
      </c>
      <c r="L24" s="81">
        <f t="shared" si="6"/>
        <v>15828480</v>
      </c>
      <c r="M24" s="82">
        <f t="shared" si="7"/>
        <v>57000</v>
      </c>
      <c r="N24" s="83">
        <f t="shared" si="1"/>
        <v>2376000.0000000005</v>
      </c>
      <c r="O24" s="78" t="s">
        <v>35</v>
      </c>
      <c r="Q24" s="51"/>
      <c r="T24" s="8"/>
    </row>
    <row r="25" spans="1:20" ht="15.75" customHeight="1" x14ac:dyDescent="0.25">
      <c r="A25" s="78">
        <v>23</v>
      </c>
      <c r="B25" s="69">
        <v>705</v>
      </c>
      <c r="C25" s="68">
        <v>7</v>
      </c>
      <c r="D25" s="69" t="s">
        <v>13</v>
      </c>
      <c r="E25" s="68">
        <v>635</v>
      </c>
      <c r="F25" s="68">
        <v>40</v>
      </c>
      <c r="G25" s="68">
        <f t="shared" si="2"/>
        <v>675</v>
      </c>
      <c r="H25" s="79">
        <f t="shared" si="3"/>
        <v>742.50000000000011</v>
      </c>
      <c r="I25" s="78">
        <v>27480</v>
      </c>
      <c r="J25" s="80">
        <f t="shared" si="4"/>
        <v>18549000</v>
      </c>
      <c r="K25" s="81">
        <f t="shared" si="5"/>
        <v>21331350</v>
      </c>
      <c r="L25" s="81">
        <f t="shared" si="6"/>
        <v>14839200</v>
      </c>
      <c r="M25" s="82">
        <f t="shared" si="7"/>
        <v>53500</v>
      </c>
      <c r="N25" s="83">
        <f t="shared" si="1"/>
        <v>2227500.0000000005</v>
      </c>
      <c r="O25" s="78" t="s">
        <v>35</v>
      </c>
      <c r="Q25" s="51"/>
      <c r="T25" s="8"/>
    </row>
    <row r="26" spans="1:20" ht="15.75" customHeight="1" x14ac:dyDescent="0.25">
      <c r="A26" s="78">
        <v>24</v>
      </c>
      <c r="B26" s="68">
        <v>706</v>
      </c>
      <c r="C26" s="68">
        <v>7</v>
      </c>
      <c r="D26" s="69" t="s">
        <v>13</v>
      </c>
      <c r="E26" s="68">
        <v>635</v>
      </c>
      <c r="F26" s="68">
        <v>40</v>
      </c>
      <c r="G26" s="68">
        <f t="shared" si="2"/>
        <v>675</v>
      </c>
      <c r="H26" s="79">
        <f t="shared" si="3"/>
        <v>742.50000000000011</v>
      </c>
      <c r="I26" s="78">
        <v>27480</v>
      </c>
      <c r="J26" s="80">
        <f t="shared" si="4"/>
        <v>18549000</v>
      </c>
      <c r="K26" s="81">
        <f t="shared" si="5"/>
        <v>21331350</v>
      </c>
      <c r="L26" s="81">
        <f t="shared" si="6"/>
        <v>14839200</v>
      </c>
      <c r="M26" s="82">
        <f t="shared" si="7"/>
        <v>53500</v>
      </c>
      <c r="N26" s="83">
        <f t="shared" si="1"/>
        <v>2227500.0000000005</v>
      </c>
      <c r="O26" s="78" t="s">
        <v>35</v>
      </c>
      <c r="Q26" s="51"/>
      <c r="T26" s="8"/>
    </row>
    <row r="27" spans="1:20" ht="15.75" customHeight="1" x14ac:dyDescent="0.25">
      <c r="A27" s="78">
        <v>25</v>
      </c>
      <c r="B27" s="69">
        <v>707</v>
      </c>
      <c r="C27" s="68">
        <v>7</v>
      </c>
      <c r="D27" s="68" t="s">
        <v>11</v>
      </c>
      <c r="E27" s="68">
        <v>1025</v>
      </c>
      <c r="F27" s="68">
        <v>155</v>
      </c>
      <c r="G27" s="68">
        <f t="shared" si="2"/>
        <v>1180</v>
      </c>
      <c r="H27" s="79">
        <f t="shared" si="3"/>
        <v>1298</v>
      </c>
      <c r="I27" s="78">
        <v>27480</v>
      </c>
      <c r="J27" s="80">
        <f t="shared" si="4"/>
        <v>32426400</v>
      </c>
      <c r="K27" s="81">
        <f t="shared" si="5"/>
        <v>37290360</v>
      </c>
      <c r="L27" s="81">
        <f t="shared" si="6"/>
        <v>25941120</v>
      </c>
      <c r="M27" s="82">
        <f t="shared" si="7"/>
        <v>93000</v>
      </c>
      <c r="N27" s="83">
        <f t="shared" si="1"/>
        <v>3894000</v>
      </c>
      <c r="O27" s="78" t="s">
        <v>35</v>
      </c>
      <c r="Q27" s="51"/>
      <c r="T27" s="8"/>
    </row>
    <row r="28" spans="1:20" ht="15.75" customHeight="1" x14ac:dyDescent="0.25">
      <c r="A28" s="78">
        <v>26</v>
      </c>
      <c r="B28" s="68">
        <v>708</v>
      </c>
      <c r="C28" s="68">
        <v>7</v>
      </c>
      <c r="D28" s="68" t="s">
        <v>11</v>
      </c>
      <c r="E28" s="68">
        <v>1025</v>
      </c>
      <c r="F28" s="68">
        <v>155</v>
      </c>
      <c r="G28" s="68">
        <f t="shared" si="2"/>
        <v>1180</v>
      </c>
      <c r="H28" s="79">
        <f t="shared" si="3"/>
        <v>1298</v>
      </c>
      <c r="I28" s="78">
        <v>27480</v>
      </c>
      <c r="J28" s="80">
        <f t="shared" si="4"/>
        <v>32426400</v>
      </c>
      <c r="K28" s="81">
        <f t="shared" si="5"/>
        <v>37290360</v>
      </c>
      <c r="L28" s="81">
        <f t="shared" si="6"/>
        <v>25941120</v>
      </c>
      <c r="M28" s="82">
        <f t="shared" si="7"/>
        <v>93000</v>
      </c>
      <c r="N28" s="83">
        <f t="shared" si="1"/>
        <v>3894000</v>
      </c>
      <c r="O28" s="78" t="s">
        <v>35</v>
      </c>
      <c r="Q28" s="51"/>
      <c r="T28" s="8"/>
    </row>
    <row r="29" spans="1:20" ht="16.5" x14ac:dyDescent="0.25">
      <c r="A29" s="78">
        <v>27</v>
      </c>
      <c r="B29" s="68">
        <v>805</v>
      </c>
      <c r="C29" s="68">
        <v>8</v>
      </c>
      <c r="D29" s="69" t="s">
        <v>13</v>
      </c>
      <c r="E29" s="68">
        <v>635</v>
      </c>
      <c r="F29" s="68">
        <v>40</v>
      </c>
      <c r="G29" s="68">
        <f t="shared" si="2"/>
        <v>675</v>
      </c>
      <c r="H29" s="79">
        <f t="shared" si="3"/>
        <v>742.50000000000011</v>
      </c>
      <c r="I29" s="78">
        <v>27560</v>
      </c>
      <c r="J29" s="80">
        <f t="shared" si="4"/>
        <v>18603000</v>
      </c>
      <c r="K29" s="81">
        <f t="shared" si="5"/>
        <v>21393450</v>
      </c>
      <c r="L29" s="81">
        <f t="shared" si="6"/>
        <v>14882400</v>
      </c>
      <c r="M29" s="82">
        <f t="shared" si="7"/>
        <v>53500</v>
      </c>
      <c r="N29" s="83">
        <f t="shared" si="1"/>
        <v>2227500.0000000005</v>
      </c>
      <c r="O29" s="78" t="s">
        <v>35</v>
      </c>
      <c r="T29" s="9"/>
    </row>
    <row r="30" spans="1:20" ht="16.5" x14ac:dyDescent="0.25">
      <c r="A30" s="78">
        <v>28</v>
      </c>
      <c r="B30" s="68">
        <v>806</v>
      </c>
      <c r="C30" s="68">
        <v>8</v>
      </c>
      <c r="D30" s="69" t="s">
        <v>13</v>
      </c>
      <c r="E30" s="68">
        <v>635</v>
      </c>
      <c r="F30" s="68">
        <v>40</v>
      </c>
      <c r="G30" s="68">
        <f t="shared" si="2"/>
        <v>675</v>
      </c>
      <c r="H30" s="79">
        <f t="shared" si="3"/>
        <v>742.50000000000011</v>
      </c>
      <c r="I30" s="78">
        <v>27560</v>
      </c>
      <c r="J30" s="80">
        <f t="shared" si="4"/>
        <v>18603000</v>
      </c>
      <c r="K30" s="81">
        <f t="shared" si="5"/>
        <v>21393450</v>
      </c>
      <c r="L30" s="81">
        <f t="shared" si="6"/>
        <v>14882400</v>
      </c>
      <c r="M30" s="82">
        <f t="shared" si="7"/>
        <v>53500</v>
      </c>
      <c r="N30" s="83">
        <f t="shared" si="1"/>
        <v>2227500.0000000005</v>
      </c>
      <c r="O30" s="78" t="s">
        <v>35</v>
      </c>
      <c r="T30" s="9"/>
    </row>
    <row r="31" spans="1:20" ht="16.5" x14ac:dyDescent="0.25">
      <c r="A31" s="78">
        <v>29</v>
      </c>
      <c r="B31" s="68">
        <v>807</v>
      </c>
      <c r="C31" s="68">
        <v>8</v>
      </c>
      <c r="D31" s="68" t="s">
        <v>11</v>
      </c>
      <c r="E31" s="68">
        <v>1025</v>
      </c>
      <c r="F31" s="68">
        <v>155</v>
      </c>
      <c r="G31" s="68">
        <f t="shared" si="2"/>
        <v>1180</v>
      </c>
      <c r="H31" s="79">
        <f t="shared" si="3"/>
        <v>1298</v>
      </c>
      <c r="I31" s="78">
        <v>27560</v>
      </c>
      <c r="J31" s="80">
        <f t="shared" si="4"/>
        <v>32520800</v>
      </c>
      <c r="K31" s="81">
        <f t="shared" si="5"/>
        <v>37398920</v>
      </c>
      <c r="L31" s="81">
        <f t="shared" si="6"/>
        <v>26016640</v>
      </c>
      <c r="M31" s="82">
        <f t="shared" si="7"/>
        <v>93500</v>
      </c>
      <c r="N31" s="83">
        <f t="shared" si="1"/>
        <v>3894000</v>
      </c>
      <c r="O31" s="78" t="s">
        <v>35</v>
      </c>
      <c r="T31" s="9"/>
    </row>
    <row r="32" spans="1:20" ht="16.5" x14ac:dyDescent="0.25">
      <c r="A32" s="78">
        <v>30</v>
      </c>
      <c r="B32" s="68">
        <v>808</v>
      </c>
      <c r="C32" s="68">
        <v>8</v>
      </c>
      <c r="D32" s="68" t="s">
        <v>11</v>
      </c>
      <c r="E32" s="68">
        <v>1025</v>
      </c>
      <c r="F32" s="68">
        <v>155</v>
      </c>
      <c r="G32" s="68">
        <f t="shared" si="2"/>
        <v>1180</v>
      </c>
      <c r="H32" s="79">
        <f t="shared" si="3"/>
        <v>1298</v>
      </c>
      <c r="I32" s="78">
        <v>27560</v>
      </c>
      <c r="J32" s="80">
        <f t="shared" si="4"/>
        <v>32520800</v>
      </c>
      <c r="K32" s="81">
        <f t="shared" si="5"/>
        <v>37398920</v>
      </c>
      <c r="L32" s="81">
        <f t="shared" si="6"/>
        <v>26016640</v>
      </c>
      <c r="M32" s="82">
        <f t="shared" si="7"/>
        <v>93500</v>
      </c>
      <c r="N32" s="83">
        <f t="shared" si="1"/>
        <v>3894000</v>
      </c>
      <c r="O32" s="78" t="s">
        <v>35</v>
      </c>
      <c r="T32" s="9"/>
    </row>
    <row r="33" spans="1:20" ht="16.5" x14ac:dyDescent="0.25">
      <c r="A33" s="78">
        <v>31</v>
      </c>
      <c r="B33" s="68">
        <v>901</v>
      </c>
      <c r="C33" s="68">
        <v>9</v>
      </c>
      <c r="D33" s="68" t="s">
        <v>13</v>
      </c>
      <c r="E33" s="68">
        <v>825</v>
      </c>
      <c r="F33" s="68">
        <v>0</v>
      </c>
      <c r="G33" s="68">
        <f t="shared" si="2"/>
        <v>825</v>
      </c>
      <c r="H33" s="79">
        <f t="shared" si="3"/>
        <v>907.50000000000011</v>
      </c>
      <c r="I33" s="78">
        <v>27640</v>
      </c>
      <c r="J33" s="80">
        <f t="shared" si="4"/>
        <v>22803000</v>
      </c>
      <c r="K33" s="81">
        <f t="shared" si="5"/>
        <v>26223450</v>
      </c>
      <c r="L33" s="81">
        <f t="shared" si="6"/>
        <v>18242400</v>
      </c>
      <c r="M33" s="82">
        <f t="shared" si="7"/>
        <v>65500</v>
      </c>
      <c r="N33" s="83">
        <f t="shared" si="1"/>
        <v>2722500.0000000005</v>
      </c>
      <c r="O33" s="78" t="s">
        <v>35</v>
      </c>
      <c r="T33" s="8"/>
    </row>
    <row r="34" spans="1:20" ht="16.5" x14ac:dyDescent="0.25">
      <c r="A34" s="78">
        <v>32</v>
      </c>
      <c r="B34" s="68">
        <v>903</v>
      </c>
      <c r="C34" s="68">
        <v>9</v>
      </c>
      <c r="D34" s="69" t="s">
        <v>13</v>
      </c>
      <c r="E34" s="68">
        <v>683</v>
      </c>
      <c r="F34" s="68">
        <v>37</v>
      </c>
      <c r="G34" s="68">
        <f t="shared" si="2"/>
        <v>720</v>
      </c>
      <c r="H34" s="79">
        <f t="shared" si="3"/>
        <v>792.00000000000011</v>
      </c>
      <c r="I34" s="78">
        <v>27640</v>
      </c>
      <c r="J34" s="80">
        <f t="shared" si="4"/>
        <v>19900800</v>
      </c>
      <c r="K34" s="81">
        <f t="shared" si="5"/>
        <v>22885920</v>
      </c>
      <c r="L34" s="81">
        <f t="shared" si="6"/>
        <v>15920640</v>
      </c>
      <c r="M34" s="82">
        <f t="shared" si="7"/>
        <v>57000</v>
      </c>
      <c r="N34" s="83">
        <f t="shared" si="1"/>
        <v>2376000.0000000005</v>
      </c>
      <c r="O34" s="78" t="s">
        <v>35</v>
      </c>
      <c r="T34" s="8"/>
    </row>
    <row r="35" spans="1:20" ht="16.5" x14ac:dyDescent="0.25">
      <c r="A35" s="78">
        <v>33</v>
      </c>
      <c r="B35" s="68">
        <v>904</v>
      </c>
      <c r="C35" s="68">
        <v>9</v>
      </c>
      <c r="D35" s="69" t="s">
        <v>13</v>
      </c>
      <c r="E35" s="68">
        <v>683</v>
      </c>
      <c r="F35" s="68">
        <v>37</v>
      </c>
      <c r="G35" s="68">
        <f t="shared" si="2"/>
        <v>720</v>
      </c>
      <c r="H35" s="79">
        <f t="shared" si="3"/>
        <v>792.00000000000011</v>
      </c>
      <c r="I35" s="78">
        <v>27640</v>
      </c>
      <c r="J35" s="80">
        <f t="shared" si="4"/>
        <v>19900800</v>
      </c>
      <c r="K35" s="81">
        <f t="shared" si="5"/>
        <v>22885920</v>
      </c>
      <c r="L35" s="81">
        <f t="shared" si="6"/>
        <v>15920640</v>
      </c>
      <c r="M35" s="82">
        <f t="shared" si="7"/>
        <v>57000</v>
      </c>
      <c r="N35" s="83">
        <f t="shared" si="1"/>
        <v>2376000.0000000005</v>
      </c>
      <c r="O35" s="78" t="s">
        <v>35</v>
      </c>
      <c r="T35" s="8"/>
    </row>
    <row r="36" spans="1:20" ht="16.5" x14ac:dyDescent="0.25">
      <c r="A36" s="78">
        <v>34</v>
      </c>
      <c r="B36" s="68">
        <v>905</v>
      </c>
      <c r="C36" s="68">
        <v>9</v>
      </c>
      <c r="D36" s="69" t="s">
        <v>13</v>
      </c>
      <c r="E36" s="68">
        <v>635</v>
      </c>
      <c r="F36" s="68">
        <v>40</v>
      </c>
      <c r="G36" s="68">
        <f t="shared" si="2"/>
        <v>675</v>
      </c>
      <c r="H36" s="79">
        <f t="shared" si="3"/>
        <v>742.50000000000011</v>
      </c>
      <c r="I36" s="78">
        <v>27640</v>
      </c>
      <c r="J36" s="80">
        <f t="shared" si="4"/>
        <v>18657000</v>
      </c>
      <c r="K36" s="81">
        <f t="shared" si="5"/>
        <v>21455550</v>
      </c>
      <c r="L36" s="81">
        <f t="shared" si="6"/>
        <v>14925600</v>
      </c>
      <c r="M36" s="82">
        <f t="shared" si="7"/>
        <v>53500</v>
      </c>
      <c r="N36" s="83">
        <f t="shared" si="1"/>
        <v>2227500.0000000005</v>
      </c>
      <c r="O36" s="78" t="s">
        <v>35</v>
      </c>
      <c r="T36" s="8"/>
    </row>
    <row r="37" spans="1:20" ht="16.5" x14ac:dyDescent="0.25">
      <c r="A37" s="78">
        <v>35</v>
      </c>
      <c r="B37" s="68">
        <v>906</v>
      </c>
      <c r="C37" s="68">
        <v>9</v>
      </c>
      <c r="D37" s="69" t="s">
        <v>13</v>
      </c>
      <c r="E37" s="68">
        <v>635</v>
      </c>
      <c r="F37" s="68">
        <v>40</v>
      </c>
      <c r="G37" s="68">
        <f t="shared" si="2"/>
        <v>675</v>
      </c>
      <c r="H37" s="79">
        <f t="shared" si="3"/>
        <v>742.50000000000011</v>
      </c>
      <c r="I37" s="78">
        <v>27640</v>
      </c>
      <c r="J37" s="80">
        <f t="shared" si="4"/>
        <v>18657000</v>
      </c>
      <c r="K37" s="81">
        <f t="shared" si="5"/>
        <v>21455550</v>
      </c>
      <c r="L37" s="81">
        <f t="shared" si="6"/>
        <v>14925600</v>
      </c>
      <c r="M37" s="82">
        <f t="shared" si="7"/>
        <v>53500</v>
      </c>
      <c r="N37" s="83">
        <f t="shared" si="1"/>
        <v>2227500.0000000005</v>
      </c>
      <c r="O37" s="78" t="s">
        <v>35</v>
      </c>
      <c r="T37" s="8"/>
    </row>
    <row r="38" spans="1:20" ht="16.5" x14ac:dyDescent="0.25">
      <c r="A38" s="78">
        <v>36</v>
      </c>
      <c r="B38" s="68">
        <v>907</v>
      </c>
      <c r="C38" s="68">
        <v>9</v>
      </c>
      <c r="D38" s="68" t="s">
        <v>11</v>
      </c>
      <c r="E38" s="68">
        <v>1025</v>
      </c>
      <c r="F38" s="68">
        <v>155</v>
      </c>
      <c r="G38" s="68">
        <f t="shared" si="2"/>
        <v>1180</v>
      </c>
      <c r="H38" s="79">
        <f t="shared" si="3"/>
        <v>1298</v>
      </c>
      <c r="I38" s="78">
        <v>27640</v>
      </c>
      <c r="J38" s="80">
        <f t="shared" si="4"/>
        <v>32615200</v>
      </c>
      <c r="K38" s="81">
        <f t="shared" si="5"/>
        <v>37507480</v>
      </c>
      <c r="L38" s="81">
        <f t="shared" si="6"/>
        <v>26092160</v>
      </c>
      <c r="M38" s="82">
        <f t="shared" si="7"/>
        <v>94000</v>
      </c>
      <c r="N38" s="83">
        <f t="shared" ref="N38:N85" si="8">H38*3000</f>
        <v>3894000</v>
      </c>
      <c r="O38" s="78" t="s">
        <v>35</v>
      </c>
      <c r="T38" s="8"/>
    </row>
    <row r="39" spans="1:20" ht="16.5" x14ac:dyDescent="0.25">
      <c r="A39" s="78">
        <v>37</v>
      </c>
      <c r="B39" s="68">
        <v>908</v>
      </c>
      <c r="C39" s="68">
        <v>9</v>
      </c>
      <c r="D39" s="68" t="s">
        <v>11</v>
      </c>
      <c r="E39" s="68">
        <v>1025</v>
      </c>
      <c r="F39" s="68">
        <v>155</v>
      </c>
      <c r="G39" s="68">
        <f t="shared" ref="G39:G85" si="9">E39+F39</f>
        <v>1180</v>
      </c>
      <c r="H39" s="79">
        <f t="shared" ref="H39:H85" si="10">G39*1.1</f>
        <v>1298</v>
      </c>
      <c r="I39" s="78">
        <v>27640</v>
      </c>
      <c r="J39" s="80">
        <f t="shared" si="4"/>
        <v>32615200</v>
      </c>
      <c r="K39" s="81">
        <f t="shared" si="5"/>
        <v>37507480</v>
      </c>
      <c r="L39" s="81">
        <f t="shared" ref="L39:L85" si="11">J39*0.8</f>
        <v>26092160</v>
      </c>
      <c r="M39" s="82">
        <f t="shared" ref="M39:M85" si="12">MROUND((K39*0.03/12),500)</f>
        <v>94000</v>
      </c>
      <c r="N39" s="83">
        <f t="shared" si="8"/>
        <v>3894000</v>
      </c>
      <c r="O39" s="78" t="s">
        <v>35</v>
      </c>
      <c r="T39" s="8"/>
    </row>
    <row r="40" spans="1:20" x14ac:dyDescent="0.25">
      <c r="A40" s="78">
        <v>38</v>
      </c>
      <c r="B40" s="68">
        <v>1003</v>
      </c>
      <c r="C40" s="68">
        <v>10</v>
      </c>
      <c r="D40" s="69" t="s">
        <v>13</v>
      </c>
      <c r="E40" s="68">
        <v>683</v>
      </c>
      <c r="F40" s="68">
        <v>37</v>
      </c>
      <c r="G40" s="68">
        <f t="shared" si="9"/>
        <v>720</v>
      </c>
      <c r="H40" s="79">
        <f t="shared" si="10"/>
        <v>792.00000000000011</v>
      </c>
      <c r="I40" s="78">
        <v>27720</v>
      </c>
      <c r="J40" s="80">
        <f t="shared" ref="J40:J85" si="13">G40*I40</f>
        <v>19958400</v>
      </c>
      <c r="K40" s="81">
        <f t="shared" si="5"/>
        <v>22952160</v>
      </c>
      <c r="L40" s="81">
        <f t="shared" si="11"/>
        <v>15966720</v>
      </c>
      <c r="M40" s="82">
        <f t="shared" si="12"/>
        <v>57500</v>
      </c>
      <c r="N40" s="83">
        <f t="shared" si="8"/>
        <v>2376000.0000000005</v>
      </c>
      <c r="O40" s="78" t="s">
        <v>35</v>
      </c>
    </row>
    <row r="41" spans="1:20" x14ac:dyDescent="0.25">
      <c r="A41" s="78">
        <v>39</v>
      </c>
      <c r="B41" s="68">
        <v>1004</v>
      </c>
      <c r="C41" s="68">
        <v>10</v>
      </c>
      <c r="D41" s="69" t="s">
        <v>13</v>
      </c>
      <c r="E41" s="68">
        <v>683</v>
      </c>
      <c r="F41" s="68">
        <v>37</v>
      </c>
      <c r="G41" s="68">
        <f t="shared" si="9"/>
        <v>720</v>
      </c>
      <c r="H41" s="79">
        <f t="shared" si="10"/>
        <v>792.00000000000011</v>
      </c>
      <c r="I41" s="78">
        <v>27720</v>
      </c>
      <c r="J41" s="80">
        <f t="shared" si="13"/>
        <v>19958400</v>
      </c>
      <c r="K41" s="81">
        <f t="shared" si="5"/>
        <v>22952160</v>
      </c>
      <c r="L41" s="81">
        <f t="shared" si="11"/>
        <v>15966720</v>
      </c>
      <c r="M41" s="82">
        <f t="shared" si="12"/>
        <v>57500</v>
      </c>
      <c r="N41" s="83">
        <f t="shared" si="8"/>
        <v>2376000.0000000005</v>
      </c>
      <c r="O41" s="78" t="s">
        <v>35</v>
      </c>
    </row>
    <row r="42" spans="1:20" x14ac:dyDescent="0.25">
      <c r="A42" s="78">
        <v>40</v>
      </c>
      <c r="B42" s="68">
        <v>1005</v>
      </c>
      <c r="C42" s="68">
        <v>10</v>
      </c>
      <c r="D42" s="69" t="s">
        <v>13</v>
      </c>
      <c r="E42" s="68">
        <v>635</v>
      </c>
      <c r="F42" s="68">
        <v>40</v>
      </c>
      <c r="G42" s="68">
        <f t="shared" si="9"/>
        <v>675</v>
      </c>
      <c r="H42" s="79">
        <f t="shared" si="10"/>
        <v>742.50000000000011</v>
      </c>
      <c r="I42" s="78">
        <v>27720</v>
      </c>
      <c r="J42" s="80">
        <f t="shared" si="13"/>
        <v>18711000</v>
      </c>
      <c r="K42" s="81">
        <f t="shared" si="5"/>
        <v>21517650</v>
      </c>
      <c r="L42" s="81">
        <f t="shared" si="11"/>
        <v>14968800</v>
      </c>
      <c r="M42" s="82">
        <f t="shared" si="12"/>
        <v>54000</v>
      </c>
      <c r="N42" s="83">
        <f t="shared" si="8"/>
        <v>2227500.0000000005</v>
      </c>
      <c r="O42" s="78" t="s">
        <v>35</v>
      </c>
    </row>
    <row r="43" spans="1:20" x14ac:dyDescent="0.25">
      <c r="A43" s="78">
        <v>41</v>
      </c>
      <c r="B43" s="68">
        <v>1006</v>
      </c>
      <c r="C43" s="68">
        <v>10</v>
      </c>
      <c r="D43" s="69" t="s">
        <v>13</v>
      </c>
      <c r="E43" s="68">
        <v>635</v>
      </c>
      <c r="F43" s="68">
        <v>40</v>
      </c>
      <c r="G43" s="68">
        <f t="shared" si="9"/>
        <v>675</v>
      </c>
      <c r="H43" s="79">
        <f t="shared" si="10"/>
        <v>742.50000000000011</v>
      </c>
      <c r="I43" s="78">
        <v>27720</v>
      </c>
      <c r="J43" s="80">
        <f t="shared" si="13"/>
        <v>18711000</v>
      </c>
      <c r="K43" s="81">
        <f t="shared" si="5"/>
        <v>21517650</v>
      </c>
      <c r="L43" s="81">
        <f t="shared" si="11"/>
        <v>14968800</v>
      </c>
      <c r="M43" s="82">
        <f t="shared" si="12"/>
        <v>54000</v>
      </c>
      <c r="N43" s="83">
        <f t="shared" si="8"/>
        <v>2227500.0000000005</v>
      </c>
      <c r="O43" s="78" t="s">
        <v>35</v>
      </c>
    </row>
    <row r="44" spans="1:20" x14ac:dyDescent="0.25">
      <c r="A44" s="78">
        <v>42</v>
      </c>
      <c r="B44" s="68">
        <v>1007</v>
      </c>
      <c r="C44" s="68">
        <v>10</v>
      </c>
      <c r="D44" s="68" t="s">
        <v>11</v>
      </c>
      <c r="E44" s="68">
        <v>1025</v>
      </c>
      <c r="F44" s="68">
        <v>155</v>
      </c>
      <c r="G44" s="68">
        <f t="shared" si="9"/>
        <v>1180</v>
      </c>
      <c r="H44" s="79">
        <f t="shared" si="10"/>
        <v>1298</v>
      </c>
      <c r="I44" s="78">
        <v>27720</v>
      </c>
      <c r="J44" s="80">
        <f t="shared" si="13"/>
        <v>32709600</v>
      </c>
      <c r="K44" s="81">
        <f t="shared" si="5"/>
        <v>37616040</v>
      </c>
      <c r="L44" s="81">
        <f t="shared" si="11"/>
        <v>26167680</v>
      </c>
      <c r="M44" s="82">
        <f t="shared" si="12"/>
        <v>94000</v>
      </c>
      <c r="N44" s="83">
        <f t="shared" si="8"/>
        <v>3894000</v>
      </c>
      <c r="O44" s="78" t="s">
        <v>35</v>
      </c>
    </row>
    <row r="45" spans="1:20" x14ac:dyDescent="0.25">
      <c r="A45" s="78">
        <v>43</v>
      </c>
      <c r="B45" s="68">
        <v>1008</v>
      </c>
      <c r="C45" s="68">
        <v>10</v>
      </c>
      <c r="D45" s="68" t="s">
        <v>11</v>
      </c>
      <c r="E45" s="68">
        <v>1025</v>
      </c>
      <c r="F45" s="68">
        <v>155</v>
      </c>
      <c r="G45" s="68">
        <f t="shared" si="9"/>
        <v>1180</v>
      </c>
      <c r="H45" s="79">
        <f t="shared" si="10"/>
        <v>1298</v>
      </c>
      <c r="I45" s="78">
        <v>27720</v>
      </c>
      <c r="J45" s="80">
        <f t="shared" si="13"/>
        <v>32709600</v>
      </c>
      <c r="K45" s="81">
        <f t="shared" si="5"/>
        <v>37616040</v>
      </c>
      <c r="L45" s="81">
        <f t="shared" si="11"/>
        <v>26167680</v>
      </c>
      <c r="M45" s="82">
        <f t="shared" si="12"/>
        <v>94000</v>
      </c>
      <c r="N45" s="83">
        <f t="shared" si="8"/>
        <v>3894000</v>
      </c>
      <c r="O45" s="78" t="s">
        <v>35</v>
      </c>
    </row>
    <row r="46" spans="1:20" x14ac:dyDescent="0.25">
      <c r="A46" s="78">
        <v>44</v>
      </c>
      <c r="B46" s="68">
        <v>1103</v>
      </c>
      <c r="C46" s="68">
        <v>11</v>
      </c>
      <c r="D46" s="69" t="s">
        <v>13</v>
      </c>
      <c r="E46" s="68">
        <v>683</v>
      </c>
      <c r="F46" s="68">
        <v>37</v>
      </c>
      <c r="G46" s="68">
        <f t="shared" si="9"/>
        <v>720</v>
      </c>
      <c r="H46" s="79">
        <f t="shared" si="10"/>
        <v>792.00000000000011</v>
      </c>
      <c r="I46" s="78">
        <v>27800</v>
      </c>
      <c r="J46" s="80">
        <f t="shared" si="13"/>
        <v>20016000</v>
      </c>
      <c r="K46" s="81">
        <f t="shared" si="5"/>
        <v>23018400</v>
      </c>
      <c r="L46" s="81">
        <f t="shared" si="11"/>
        <v>16012800</v>
      </c>
      <c r="M46" s="82">
        <f t="shared" si="12"/>
        <v>57500</v>
      </c>
      <c r="N46" s="83">
        <f t="shared" si="8"/>
        <v>2376000.0000000005</v>
      </c>
      <c r="O46" s="78" t="s">
        <v>35</v>
      </c>
    </row>
    <row r="47" spans="1:20" x14ac:dyDescent="0.25">
      <c r="A47" s="78">
        <v>45</v>
      </c>
      <c r="B47" s="68">
        <v>1104</v>
      </c>
      <c r="C47" s="68">
        <v>11</v>
      </c>
      <c r="D47" s="69" t="s">
        <v>13</v>
      </c>
      <c r="E47" s="68">
        <v>683</v>
      </c>
      <c r="F47" s="68">
        <v>37</v>
      </c>
      <c r="G47" s="68">
        <f t="shared" si="9"/>
        <v>720</v>
      </c>
      <c r="H47" s="79">
        <f t="shared" si="10"/>
        <v>792.00000000000011</v>
      </c>
      <c r="I47" s="78">
        <v>27800</v>
      </c>
      <c r="J47" s="80">
        <f t="shared" si="13"/>
        <v>20016000</v>
      </c>
      <c r="K47" s="81">
        <f t="shared" si="5"/>
        <v>23018400</v>
      </c>
      <c r="L47" s="81">
        <f t="shared" si="11"/>
        <v>16012800</v>
      </c>
      <c r="M47" s="82">
        <f t="shared" si="12"/>
        <v>57500</v>
      </c>
      <c r="N47" s="83">
        <f t="shared" si="8"/>
        <v>2376000.0000000005</v>
      </c>
      <c r="O47" s="78" t="s">
        <v>35</v>
      </c>
    </row>
    <row r="48" spans="1:20" x14ac:dyDescent="0.25">
      <c r="A48" s="78">
        <v>46</v>
      </c>
      <c r="B48" s="68">
        <v>1105</v>
      </c>
      <c r="C48" s="68">
        <v>11</v>
      </c>
      <c r="D48" s="69" t="s">
        <v>13</v>
      </c>
      <c r="E48" s="68">
        <v>635</v>
      </c>
      <c r="F48" s="68">
        <v>40</v>
      </c>
      <c r="G48" s="68">
        <f t="shared" si="9"/>
        <v>675</v>
      </c>
      <c r="H48" s="79">
        <f t="shared" si="10"/>
        <v>742.50000000000011</v>
      </c>
      <c r="I48" s="78">
        <v>27800</v>
      </c>
      <c r="J48" s="80">
        <f t="shared" si="13"/>
        <v>18765000</v>
      </c>
      <c r="K48" s="81">
        <f t="shared" si="5"/>
        <v>21579750</v>
      </c>
      <c r="L48" s="81">
        <f t="shared" si="11"/>
        <v>15012000</v>
      </c>
      <c r="M48" s="82">
        <f t="shared" si="12"/>
        <v>54000</v>
      </c>
      <c r="N48" s="83">
        <f t="shared" si="8"/>
        <v>2227500.0000000005</v>
      </c>
      <c r="O48" s="78" t="s">
        <v>35</v>
      </c>
    </row>
    <row r="49" spans="1:19" x14ac:dyDescent="0.25">
      <c r="A49" s="78">
        <v>47</v>
      </c>
      <c r="B49" s="68">
        <v>1106</v>
      </c>
      <c r="C49" s="68">
        <v>11</v>
      </c>
      <c r="D49" s="69" t="s">
        <v>13</v>
      </c>
      <c r="E49" s="68">
        <v>635</v>
      </c>
      <c r="F49" s="68">
        <v>40</v>
      </c>
      <c r="G49" s="68">
        <f t="shared" si="9"/>
        <v>675</v>
      </c>
      <c r="H49" s="79">
        <f t="shared" si="10"/>
        <v>742.50000000000011</v>
      </c>
      <c r="I49" s="78">
        <v>27800</v>
      </c>
      <c r="J49" s="80">
        <f t="shared" si="13"/>
        <v>18765000</v>
      </c>
      <c r="K49" s="81">
        <f t="shared" si="5"/>
        <v>21579750</v>
      </c>
      <c r="L49" s="81">
        <f t="shared" si="11"/>
        <v>15012000</v>
      </c>
      <c r="M49" s="82">
        <f t="shared" si="12"/>
        <v>54000</v>
      </c>
      <c r="N49" s="83">
        <f t="shared" si="8"/>
        <v>2227500.0000000005</v>
      </c>
      <c r="O49" s="78" t="s">
        <v>35</v>
      </c>
    </row>
    <row r="50" spans="1:19" x14ac:dyDescent="0.25">
      <c r="A50" s="78">
        <v>48</v>
      </c>
      <c r="B50" s="68">
        <v>1107</v>
      </c>
      <c r="C50" s="68">
        <v>11</v>
      </c>
      <c r="D50" s="68" t="s">
        <v>11</v>
      </c>
      <c r="E50" s="68">
        <v>1025</v>
      </c>
      <c r="F50" s="68">
        <v>155</v>
      </c>
      <c r="G50" s="68">
        <f t="shared" si="9"/>
        <v>1180</v>
      </c>
      <c r="H50" s="79">
        <f t="shared" si="10"/>
        <v>1298</v>
      </c>
      <c r="I50" s="78">
        <v>27800</v>
      </c>
      <c r="J50" s="80">
        <f t="shared" si="13"/>
        <v>32804000</v>
      </c>
      <c r="K50" s="81">
        <f t="shared" si="5"/>
        <v>37724600</v>
      </c>
      <c r="L50" s="81">
        <f t="shared" si="11"/>
        <v>26243200</v>
      </c>
      <c r="M50" s="82">
        <f t="shared" si="12"/>
        <v>94500</v>
      </c>
      <c r="N50" s="83">
        <f t="shared" si="8"/>
        <v>3894000</v>
      </c>
      <c r="O50" s="78" t="s">
        <v>35</v>
      </c>
    </row>
    <row r="51" spans="1:19" x14ac:dyDescent="0.25">
      <c r="A51" s="78">
        <v>49</v>
      </c>
      <c r="B51" s="68">
        <v>1108</v>
      </c>
      <c r="C51" s="68">
        <v>11</v>
      </c>
      <c r="D51" s="68" t="s">
        <v>11</v>
      </c>
      <c r="E51" s="68">
        <v>1025</v>
      </c>
      <c r="F51" s="68">
        <v>155</v>
      </c>
      <c r="G51" s="68">
        <f t="shared" si="9"/>
        <v>1180</v>
      </c>
      <c r="H51" s="79">
        <f t="shared" si="10"/>
        <v>1298</v>
      </c>
      <c r="I51" s="78">
        <v>27800</v>
      </c>
      <c r="J51" s="80">
        <f t="shared" si="13"/>
        <v>32804000</v>
      </c>
      <c r="K51" s="81">
        <f t="shared" si="5"/>
        <v>37724600</v>
      </c>
      <c r="L51" s="81">
        <f t="shared" si="11"/>
        <v>26243200</v>
      </c>
      <c r="M51" s="82">
        <f t="shared" si="12"/>
        <v>94500</v>
      </c>
      <c r="N51" s="83">
        <f t="shared" si="8"/>
        <v>3894000</v>
      </c>
      <c r="O51" s="78" t="s">
        <v>35</v>
      </c>
    </row>
    <row r="52" spans="1:19" x14ac:dyDescent="0.25">
      <c r="A52" s="78">
        <v>50</v>
      </c>
      <c r="B52" s="68">
        <v>1203</v>
      </c>
      <c r="C52" s="68">
        <v>12</v>
      </c>
      <c r="D52" s="69" t="s">
        <v>13</v>
      </c>
      <c r="E52" s="68">
        <v>683</v>
      </c>
      <c r="F52" s="68">
        <v>37</v>
      </c>
      <c r="G52" s="68">
        <f t="shared" si="9"/>
        <v>720</v>
      </c>
      <c r="H52" s="79">
        <f t="shared" si="10"/>
        <v>792.00000000000011</v>
      </c>
      <c r="I52" s="78">
        <v>27880</v>
      </c>
      <c r="J52" s="80">
        <f t="shared" si="13"/>
        <v>20073600</v>
      </c>
      <c r="K52" s="81">
        <f t="shared" si="5"/>
        <v>23084640</v>
      </c>
      <c r="L52" s="81">
        <f t="shared" si="11"/>
        <v>16058880</v>
      </c>
      <c r="M52" s="82">
        <f t="shared" si="12"/>
        <v>57500</v>
      </c>
      <c r="N52" s="83">
        <f t="shared" si="8"/>
        <v>2376000.0000000005</v>
      </c>
      <c r="O52" s="78" t="s">
        <v>35</v>
      </c>
      <c r="S52" s="2"/>
    </row>
    <row r="53" spans="1:19" x14ac:dyDescent="0.25">
      <c r="A53" s="78">
        <v>51</v>
      </c>
      <c r="B53" s="68">
        <v>1204</v>
      </c>
      <c r="C53" s="68">
        <v>12</v>
      </c>
      <c r="D53" s="69" t="s">
        <v>13</v>
      </c>
      <c r="E53" s="68">
        <v>683</v>
      </c>
      <c r="F53" s="68">
        <v>37</v>
      </c>
      <c r="G53" s="68">
        <f t="shared" si="9"/>
        <v>720</v>
      </c>
      <c r="H53" s="79">
        <f t="shared" si="10"/>
        <v>792.00000000000011</v>
      </c>
      <c r="I53" s="78">
        <v>27880</v>
      </c>
      <c r="J53" s="80">
        <f t="shared" si="13"/>
        <v>20073600</v>
      </c>
      <c r="K53" s="81">
        <f t="shared" si="5"/>
        <v>23084640</v>
      </c>
      <c r="L53" s="81">
        <f t="shared" si="11"/>
        <v>16058880</v>
      </c>
      <c r="M53" s="82">
        <f t="shared" si="12"/>
        <v>57500</v>
      </c>
      <c r="N53" s="83">
        <f t="shared" si="8"/>
        <v>2376000.0000000005</v>
      </c>
      <c r="O53" s="78" t="s">
        <v>35</v>
      </c>
      <c r="S53" s="2"/>
    </row>
    <row r="54" spans="1:19" x14ac:dyDescent="0.25">
      <c r="A54" s="78">
        <v>52</v>
      </c>
      <c r="B54" s="68">
        <v>1205</v>
      </c>
      <c r="C54" s="68">
        <v>12</v>
      </c>
      <c r="D54" s="69" t="s">
        <v>13</v>
      </c>
      <c r="E54" s="68">
        <v>635</v>
      </c>
      <c r="F54" s="68">
        <v>40</v>
      </c>
      <c r="G54" s="68">
        <f t="shared" si="9"/>
        <v>675</v>
      </c>
      <c r="H54" s="79">
        <f t="shared" si="10"/>
        <v>742.50000000000011</v>
      </c>
      <c r="I54" s="78">
        <v>27880</v>
      </c>
      <c r="J54" s="80">
        <f t="shared" si="13"/>
        <v>18819000</v>
      </c>
      <c r="K54" s="81">
        <f t="shared" si="5"/>
        <v>21641850</v>
      </c>
      <c r="L54" s="81">
        <f t="shared" si="11"/>
        <v>15055200</v>
      </c>
      <c r="M54" s="82">
        <f t="shared" si="12"/>
        <v>54000</v>
      </c>
      <c r="N54" s="83">
        <f t="shared" si="8"/>
        <v>2227500.0000000005</v>
      </c>
      <c r="O54" s="78" t="s">
        <v>35</v>
      </c>
      <c r="S54" s="2"/>
    </row>
    <row r="55" spans="1:19" x14ac:dyDescent="0.25">
      <c r="A55" s="78">
        <v>53</v>
      </c>
      <c r="B55" s="68">
        <v>1206</v>
      </c>
      <c r="C55" s="68">
        <v>12</v>
      </c>
      <c r="D55" s="69" t="s">
        <v>13</v>
      </c>
      <c r="E55" s="68">
        <v>635</v>
      </c>
      <c r="F55" s="68">
        <v>40</v>
      </c>
      <c r="G55" s="68">
        <f t="shared" si="9"/>
        <v>675</v>
      </c>
      <c r="H55" s="79">
        <f t="shared" si="10"/>
        <v>742.50000000000011</v>
      </c>
      <c r="I55" s="78">
        <v>27880</v>
      </c>
      <c r="J55" s="80">
        <f t="shared" si="13"/>
        <v>18819000</v>
      </c>
      <c r="K55" s="81">
        <f t="shared" si="5"/>
        <v>21641850</v>
      </c>
      <c r="L55" s="81">
        <f t="shared" si="11"/>
        <v>15055200</v>
      </c>
      <c r="M55" s="82">
        <f t="shared" si="12"/>
        <v>54000</v>
      </c>
      <c r="N55" s="83">
        <f t="shared" si="8"/>
        <v>2227500.0000000005</v>
      </c>
      <c r="O55" s="78" t="s">
        <v>35</v>
      </c>
      <c r="S55" s="2"/>
    </row>
    <row r="56" spans="1:19" x14ac:dyDescent="0.25">
      <c r="A56" s="78">
        <v>54</v>
      </c>
      <c r="B56" s="68">
        <v>1207</v>
      </c>
      <c r="C56" s="68">
        <v>12</v>
      </c>
      <c r="D56" s="68" t="s">
        <v>11</v>
      </c>
      <c r="E56" s="68">
        <v>1025</v>
      </c>
      <c r="F56" s="68">
        <v>155</v>
      </c>
      <c r="G56" s="68">
        <f t="shared" si="9"/>
        <v>1180</v>
      </c>
      <c r="H56" s="79">
        <f t="shared" si="10"/>
        <v>1298</v>
      </c>
      <c r="I56" s="78">
        <v>27880</v>
      </c>
      <c r="J56" s="80">
        <f t="shared" si="13"/>
        <v>32898400</v>
      </c>
      <c r="K56" s="81">
        <f t="shared" si="5"/>
        <v>37833160</v>
      </c>
      <c r="L56" s="81">
        <f t="shared" si="11"/>
        <v>26318720</v>
      </c>
      <c r="M56" s="82">
        <f t="shared" si="12"/>
        <v>94500</v>
      </c>
      <c r="N56" s="83">
        <f t="shared" si="8"/>
        <v>3894000</v>
      </c>
      <c r="O56" s="78" t="s">
        <v>35</v>
      </c>
      <c r="S56" s="2"/>
    </row>
    <row r="57" spans="1:19" x14ac:dyDescent="0.25">
      <c r="A57" s="78">
        <v>55</v>
      </c>
      <c r="B57" s="68">
        <v>1208</v>
      </c>
      <c r="C57" s="68">
        <v>12</v>
      </c>
      <c r="D57" s="68" t="s">
        <v>11</v>
      </c>
      <c r="E57" s="68">
        <v>1025</v>
      </c>
      <c r="F57" s="68">
        <v>155</v>
      </c>
      <c r="G57" s="68">
        <f t="shared" si="9"/>
        <v>1180</v>
      </c>
      <c r="H57" s="79">
        <f t="shared" si="10"/>
        <v>1298</v>
      </c>
      <c r="I57" s="78">
        <v>27880</v>
      </c>
      <c r="J57" s="80">
        <f t="shared" si="13"/>
        <v>32898400</v>
      </c>
      <c r="K57" s="81">
        <f t="shared" si="5"/>
        <v>37833160</v>
      </c>
      <c r="L57" s="81">
        <f t="shared" si="11"/>
        <v>26318720</v>
      </c>
      <c r="M57" s="82">
        <f t="shared" si="12"/>
        <v>94500</v>
      </c>
      <c r="N57" s="83">
        <f t="shared" si="8"/>
        <v>3894000</v>
      </c>
      <c r="O57" s="78" t="s">
        <v>35</v>
      </c>
      <c r="S57" s="2"/>
    </row>
    <row r="58" spans="1:19" x14ac:dyDescent="0.25">
      <c r="A58" s="78">
        <v>56</v>
      </c>
      <c r="B58" s="68">
        <v>1303</v>
      </c>
      <c r="C58" s="68">
        <v>13</v>
      </c>
      <c r="D58" s="69" t="s">
        <v>13</v>
      </c>
      <c r="E58" s="68">
        <v>683</v>
      </c>
      <c r="F58" s="68">
        <v>37</v>
      </c>
      <c r="G58" s="68">
        <f t="shared" si="9"/>
        <v>720</v>
      </c>
      <c r="H58" s="79">
        <f t="shared" si="10"/>
        <v>792.00000000000011</v>
      </c>
      <c r="I58" s="78">
        <v>27960</v>
      </c>
      <c r="J58" s="80">
        <f t="shared" si="13"/>
        <v>20131200</v>
      </c>
      <c r="K58" s="81">
        <f t="shared" si="5"/>
        <v>23150880</v>
      </c>
      <c r="L58" s="81">
        <f t="shared" si="11"/>
        <v>16104960</v>
      </c>
      <c r="M58" s="82">
        <f t="shared" si="12"/>
        <v>58000</v>
      </c>
      <c r="N58" s="83">
        <f t="shared" si="8"/>
        <v>2376000.0000000005</v>
      </c>
      <c r="O58" s="78" t="s">
        <v>35</v>
      </c>
      <c r="S58" s="2"/>
    </row>
    <row r="59" spans="1:19" x14ac:dyDescent="0.25">
      <c r="A59" s="78">
        <v>57</v>
      </c>
      <c r="B59" s="68">
        <v>1304</v>
      </c>
      <c r="C59" s="68">
        <v>13</v>
      </c>
      <c r="D59" s="69" t="s">
        <v>13</v>
      </c>
      <c r="E59" s="68">
        <v>683</v>
      </c>
      <c r="F59" s="68">
        <v>37</v>
      </c>
      <c r="G59" s="68">
        <f t="shared" si="9"/>
        <v>720</v>
      </c>
      <c r="H59" s="79">
        <f t="shared" si="10"/>
        <v>792.00000000000011</v>
      </c>
      <c r="I59" s="78">
        <v>27960</v>
      </c>
      <c r="J59" s="80">
        <f t="shared" si="13"/>
        <v>20131200</v>
      </c>
      <c r="K59" s="81">
        <f t="shared" si="5"/>
        <v>23150880</v>
      </c>
      <c r="L59" s="81">
        <f t="shared" si="11"/>
        <v>16104960</v>
      </c>
      <c r="M59" s="82">
        <f t="shared" si="12"/>
        <v>58000</v>
      </c>
      <c r="N59" s="83">
        <f t="shared" si="8"/>
        <v>2376000.0000000005</v>
      </c>
      <c r="O59" s="78" t="s">
        <v>35</v>
      </c>
      <c r="S59" s="2"/>
    </row>
    <row r="60" spans="1:19" x14ac:dyDescent="0.25">
      <c r="A60" s="78">
        <v>58</v>
      </c>
      <c r="B60" s="68">
        <v>1305</v>
      </c>
      <c r="C60" s="68">
        <v>13</v>
      </c>
      <c r="D60" s="69" t="s">
        <v>13</v>
      </c>
      <c r="E60" s="68">
        <v>635</v>
      </c>
      <c r="F60" s="68">
        <v>40</v>
      </c>
      <c r="G60" s="68">
        <f t="shared" si="9"/>
        <v>675</v>
      </c>
      <c r="H60" s="79">
        <f t="shared" si="10"/>
        <v>742.50000000000011</v>
      </c>
      <c r="I60" s="78">
        <v>27960</v>
      </c>
      <c r="J60" s="80">
        <f t="shared" si="13"/>
        <v>18873000</v>
      </c>
      <c r="K60" s="81">
        <f t="shared" si="5"/>
        <v>21703950</v>
      </c>
      <c r="L60" s="81">
        <f t="shared" si="11"/>
        <v>15098400</v>
      </c>
      <c r="M60" s="82">
        <f t="shared" si="12"/>
        <v>54500</v>
      </c>
      <c r="N60" s="83">
        <f t="shared" si="8"/>
        <v>2227500.0000000005</v>
      </c>
      <c r="O60" s="78" t="s">
        <v>35</v>
      </c>
      <c r="S60" s="2"/>
    </row>
    <row r="61" spans="1:19" x14ac:dyDescent="0.25">
      <c r="A61" s="78">
        <v>59</v>
      </c>
      <c r="B61" s="68">
        <v>1306</v>
      </c>
      <c r="C61" s="68">
        <v>13</v>
      </c>
      <c r="D61" s="69" t="s">
        <v>13</v>
      </c>
      <c r="E61" s="68">
        <v>635</v>
      </c>
      <c r="F61" s="68">
        <v>40</v>
      </c>
      <c r="G61" s="68">
        <f t="shared" si="9"/>
        <v>675</v>
      </c>
      <c r="H61" s="79">
        <f t="shared" si="10"/>
        <v>742.50000000000011</v>
      </c>
      <c r="I61" s="78">
        <v>27960</v>
      </c>
      <c r="J61" s="80">
        <f t="shared" si="13"/>
        <v>18873000</v>
      </c>
      <c r="K61" s="81">
        <f t="shared" si="5"/>
        <v>21703950</v>
      </c>
      <c r="L61" s="81">
        <f t="shared" si="11"/>
        <v>15098400</v>
      </c>
      <c r="M61" s="82">
        <f t="shared" si="12"/>
        <v>54500</v>
      </c>
      <c r="N61" s="83">
        <f t="shared" si="8"/>
        <v>2227500.0000000005</v>
      </c>
      <c r="O61" s="78" t="s">
        <v>35</v>
      </c>
      <c r="S61" s="2"/>
    </row>
    <row r="62" spans="1:19" x14ac:dyDescent="0.25">
      <c r="A62" s="78">
        <v>60</v>
      </c>
      <c r="B62" s="68">
        <v>1307</v>
      </c>
      <c r="C62" s="68">
        <v>13</v>
      </c>
      <c r="D62" s="68" t="s">
        <v>11</v>
      </c>
      <c r="E62" s="68">
        <v>1025</v>
      </c>
      <c r="F62" s="68">
        <v>155</v>
      </c>
      <c r="G62" s="68">
        <f t="shared" si="9"/>
        <v>1180</v>
      </c>
      <c r="H62" s="79">
        <f t="shared" si="10"/>
        <v>1298</v>
      </c>
      <c r="I62" s="78">
        <v>27960</v>
      </c>
      <c r="J62" s="80">
        <f t="shared" si="13"/>
        <v>32992800</v>
      </c>
      <c r="K62" s="81">
        <f t="shared" si="5"/>
        <v>37941720</v>
      </c>
      <c r="L62" s="81">
        <f t="shared" si="11"/>
        <v>26394240</v>
      </c>
      <c r="M62" s="82">
        <f t="shared" si="12"/>
        <v>95000</v>
      </c>
      <c r="N62" s="83">
        <f t="shared" si="8"/>
        <v>3894000</v>
      </c>
      <c r="O62" s="78" t="s">
        <v>35</v>
      </c>
      <c r="S62" s="2"/>
    </row>
    <row r="63" spans="1:19" x14ac:dyDescent="0.25">
      <c r="A63" s="78">
        <v>61</v>
      </c>
      <c r="B63" s="68">
        <v>1308</v>
      </c>
      <c r="C63" s="68">
        <v>13</v>
      </c>
      <c r="D63" s="68" t="s">
        <v>11</v>
      </c>
      <c r="E63" s="68">
        <v>1025</v>
      </c>
      <c r="F63" s="68">
        <v>155</v>
      </c>
      <c r="G63" s="68">
        <f t="shared" si="9"/>
        <v>1180</v>
      </c>
      <c r="H63" s="79">
        <f t="shared" si="10"/>
        <v>1298</v>
      </c>
      <c r="I63" s="78">
        <v>27960</v>
      </c>
      <c r="J63" s="80">
        <f t="shared" si="13"/>
        <v>32992800</v>
      </c>
      <c r="K63" s="81">
        <f t="shared" si="5"/>
        <v>37941720</v>
      </c>
      <c r="L63" s="81">
        <f t="shared" si="11"/>
        <v>26394240</v>
      </c>
      <c r="M63" s="82">
        <f t="shared" si="12"/>
        <v>95000</v>
      </c>
      <c r="N63" s="83">
        <f t="shared" si="8"/>
        <v>3894000</v>
      </c>
      <c r="O63" s="78" t="s">
        <v>35</v>
      </c>
      <c r="S63" s="2"/>
    </row>
    <row r="64" spans="1:19" x14ac:dyDescent="0.25">
      <c r="A64" s="78">
        <v>62</v>
      </c>
      <c r="B64" s="68">
        <v>1403</v>
      </c>
      <c r="C64" s="68">
        <v>14</v>
      </c>
      <c r="D64" s="69" t="s">
        <v>13</v>
      </c>
      <c r="E64" s="68">
        <v>683</v>
      </c>
      <c r="F64" s="68">
        <v>37</v>
      </c>
      <c r="G64" s="68">
        <f t="shared" si="9"/>
        <v>720</v>
      </c>
      <c r="H64" s="79">
        <f t="shared" si="10"/>
        <v>792.00000000000011</v>
      </c>
      <c r="I64" s="78">
        <v>28040</v>
      </c>
      <c r="J64" s="80">
        <f t="shared" si="13"/>
        <v>20188800</v>
      </c>
      <c r="K64" s="81">
        <f t="shared" si="5"/>
        <v>23217120</v>
      </c>
      <c r="L64" s="81">
        <f t="shared" si="11"/>
        <v>16151040</v>
      </c>
      <c r="M64" s="82">
        <f t="shared" si="12"/>
        <v>58000</v>
      </c>
      <c r="N64" s="83">
        <f t="shared" si="8"/>
        <v>2376000.0000000005</v>
      </c>
      <c r="O64" s="78" t="s">
        <v>35</v>
      </c>
      <c r="S64" s="2"/>
    </row>
    <row r="65" spans="1:19" x14ac:dyDescent="0.25">
      <c r="A65" s="78">
        <v>63</v>
      </c>
      <c r="B65" s="68">
        <v>1404</v>
      </c>
      <c r="C65" s="68">
        <v>14</v>
      </c>
      <c r="D65" s="69" t="s">
        <v>13</v>
      </c>
      <c r="E65" s="68">
        <v>683</v>
      </c>
      <c r="F65" s="68">
        <v>37</v>
      </c>
      <c r="G65" s="68">
        <f t="shared" si="9"/>
        <v>720</v>
      </c>
      <c r="H65" s="79">
        <f t="shared" si="10"/>
        <v>792.00000000000011</v>
      </c>
      <c r="I65" s="78">
        <v>28040</v>
      </c>
      <c r="J65" s="80">
        <f t="shared" si="13"/>
        <v>20188800</v>
      </c>
      <c r="K65" s="81">
        <f t="shared" si="5"/>
        <v>23217120</v>
      </c>
      <c r="L65" s="81">
        <f t="shared" si="11"/>
        <v>16151040</v>
      </c>
      <c r="M65" s="82">
        <f t="shared" si="12"/>
        <v>58000</v>
      </c>
      <c r="N65" s="83">
        <f t="shared" si="8"/>
        <v>2376000.0000000005</v>
      </c>
      <c r="O65" s="78" t="s">
        <v>35</v>
      </c>
      <c r="S65" s="2"/>
    </row>
    <row r="66" spans="1:19" x14ac:dyDescent="0.25">
      <c r="A66" s="78">
        <v>64</v>
      </c>
      <c r="B66" s="68">
        <v>1405</v>
      </c>
      <c r="C66" s="68">
        <v>14</v>
      </c>
      <c r="D66" s="69" t="s">
        <v>13</v>
      </c>
      <c r="E66" s="68">
        <v>635</v>
      </c>
      <c r="F66" s="68">
        <v>40</v>
      </c>
      <c r="G66" s="68">
        <f t="shared" si="9"/>
        <v>675</v>
      </c>
      <c r="H66" s="79">
        <f t="shared" si="10"/>
        <v>742.50000000000011</v>
      </c>
      <c r="I66" s="78">
        <v>28040</v>
      </c>
      <c r="J66" s="80">
        <f t="shared" si="13"/>
        <v>18927000</v>
      </c>
      <c r="K66" s="81">
        <f t="shared" si="5"/>
        <v>21766050</v>
      </c>
      <c r="L66" s="81">
        <f t="shared" si="11"/>
        <v>15141600</v>
      </c>
      <c r="M66" s="82">
        <f t="shared" si="12"/>
        <v>54500</v>
      </c>
      <c r="N66" s="83">
        <f t="shared" si="8"/>
        <v>2227500.0000000005</v>
      </c>
      <c r="O66" s="78" t="s">
        <v>35</v>
      </c>
      <c r="S66" s="2"/>
    </row>
    <row r="67" spans="1:19" x14ac:dyDescent="0.25">
      <c r="A67" s="78">
        <v>65</v>
      </c>
      <c r="B67" s="68">
        <v>1406</v>
      </c>
      <c r="C67" s="68">
        <v>14</v>
      </c>
      <c r="D67" s="69" t="s">
        <v>13</v>
      </c>
      <c r="E67" s="68">
        <v>635</v>
      </c>
      <c r="F67" s="68">
        <v>40</v>
      </c>
      <c r="G67" s="68">
        <f t="shared" si="9"/>
        <v>675</v>
      </c>
      <c r="H67" s="79">
        <f t="shared" si="10"/>
        <v>742.50000000000011</v>
      </c>
      <c r="I67" s="78">
        <v>28040</v>
      </c>
      <c r="J67" s="80">
        <f t="shared" si="13"/>
        <v>18927000</v>
      </c>
      <c r="K67" s="81">
        <f t="shared" si="5"/>
        <v>21766050</v>
      </c>
      <c r="L67" s="81">
        <f t="shared" si="11"/>
        <v>15141600</v>
      </c>
      <c r="M67" s="82">
        <f t="shared" si="12"/>
        <v>54500</v>
      </c>
      <c r="N67" s="83">
        <f t="shared" si="8"/>
        <v>2227500.0000000005</v>
      </c>
      <c r="O67" s="78" t="s">
        <v>35</v>
      </c>
      <c r="S67" s="2"/>
    </row>
    <row r="68" spans="1:19" x14ac:dyDescent="0.25">
      <c r="A68" s="78">
        <v>66</v>
      </c>
      <c r="B68" s="68">
        <v>1407</v>
      </c>
      <c r="C68" s="68">
        <v>14</v>
      </c>
      <c r="D68" s="68" t="s">
        <v>11</v>
      </c>
      <c r="E68" s="68">
        <v>1025</v>
      </c>
      <c r="F68" s="68">
        <v>155</v>
      </c>
      <c r="G68" s="68">
        <f t="shared" si="9"/>
        <v>1180</v>
      </c>
      <c r="H68" s="79">
        <f t="shared" si="10"/>
        <v>1298</v>
      </c>
      <c r="I68" s="78">
        <v>28040</v>
      </c>
      <c r="J68" s="80">
        <f t="shared" si="13"/>
        <v>33087200</v>
      </c>
      <c r="K68" s="81">
        <f t="shared" ref="K68:K131" si="14">ROUND(J68*1.15,0)</f>
        <v>38050280</v>
      </c>
      <c r="L68" s="81">
        <f t="shared" si="11"/>
        <v>26469760</v>
      </c>
      <c r="M68" s="82">
        <f t="shared" si="12"/>
        <v>95000</v>
      </c>
      <c r="N68" s="83">
        <f t="shared" si="8"/>
        <v>3894000</v>
      </c>
      <c r="O68" s="78" t="s">
        <v>35</v>
      </c>
      <c r="S68" s="2"/>
    </row>
    <row r="69" spans="1:19" x14ac:dyDescent="0.25">
      <c r="A69" s="78">
        <v>67</v>
      </c>
      <c r="B69" s="68">
        <v>1408</v>
      </c>
      <c r="C69" s="68">
        <v>14</v>
      </c>
      <c r="D69" s="68" t="s">
        <v>11</v>
      </c>
      <c r="E69" s="68">
        <v>1025</v>
      </c>
      <c r="F69" s="68">
        <v>155</v>
      </c>
      <c r="G69" s="68">
        <f t="shared" si="9"/>
        <v>1180</v>
      </c>
      <c r="H69" s="79">
        <f t="shared" si="10"/>
        <v>1298</v>
      </c>
      <c r="I69" s="78">
        <v>28040</v>
      </c>
      <c r="J69" s="80">
        <f t="shared" si="13"/>
        <v>33087200</v>
      </c>
      <c r="K69" s="81">
        <f t="shared" si="14"/>
        <v>38050280</v>
      </c>
      <c r="L69" s="81">
        <f t="shared" si="11"/>
        <v>26469760</v>
      </c>
      <c r="M69" s="82">
        <f t="shared" si="12"/>
        <v>95000</v>
      </c>
      <c r="N69" s="83">
        <f t="shared" si="8"/>
        <v>3894000</v>
      </c>
      <c r="O69" s="78" t="s">
        <v>35</v>
      </c>
      <c r="S69" s="2"/>
    </row>
    <row r="70" spans="1:19" x14ac:dyDescent="0.25">
      <c r="A70" s="78">
        <v>68</v>
      </c>
      <c r="B70" s="68">
        <v>1505</v>
      </c>
      <c r="C70" s="68">
        <v>15</v>
      </c>
      <c r="D70" s="69" t="s">
        <v>13</v>
      </c>
      <c r="E70" s="68">
        <v>635</v>
      </c>
      <c r="F70" s="68">
        <v>40</v>
      </c>
      <c r="G70" s="68">
        <f t="shared" si="9"/>
        <v>675</v>
      </c>
      <c r="H70" s="79">
        <f t="shared" si="10"/>
        <v>742.50000000000011</v>
      </c>
      <c r="I70" s="78">
        <v>28120</v>
      </c>
      <c r="J70" s="80">
        <f t="shared" si="13"/>
        <v>18981000</v>
      </c>
      <c r="K70" s="81">
        <f t="shared" si="14"/>
        <v>21828150</v>
      </c>
      <c r="L70" s="81">
        <f t="shared" si="11"/>
        <v>15184800</v>
      </c>
      <c r="M70" s="82">
        <f t="shared" si="12"/>
        <v>54500</v>
      </c>
      <c r="N70" s="83">
        <f t="shared" si="8"/>
        <v>2227500.0000000005</v>
      </c>
      <c r="O70" s="78" t="s">
        <v>35</v>
      </c>
      <c r="S70" s="2"/>
    </row>
    <row r="71" spans="1:19" x14ac:dyDescent="0.25">
      <c r="A71" s="78">
        <v>69</v>
      </c>
      <c r="B71" s="68">
        <v>1506</v>
      </c>
      <c r="C71" s="68">
        <v>15</v>
      </c>
      <c r="D71" s="69" t="s">
        <v>13</v>
      </c>
      <c r="E71" s="68">
        <v>635</v>
      </c>
      <c r="F71" s="68">
        <v>40</v>
      </c>
      <c r="G71" s="68">
        <f t="shared" si="9"/>
        <v>675</v>
      </c>
      <c r="H71" s="79">
        <f t="shared" si="10"/>
        <v>742.50000000000011</v>
      </c>
      <c r="I71" s="78">
        <v>28120</v>
      </c>
      <c r="J71" s="80">
        <f t="shared" si="13"/>
        <v>18981000</v>
      </c>
      <c r="K71" s="81">
        <f t="shared" si="14"/>
        <v>21828150</v>
      </c>
      <c r="L71" s="81">
        <f t="shared" si="11"/>
        <v>15184800</v>
      </c>
      <c r="M71" s="82">
        <f t="shared" si="12"/>
        <v>54500</v>
      </c>
      <c r="N71" s="83">
        <f t="shared" si="8"/>
        <v>2227500.0000000005</v>
      </c>
      <c r="O71" s="78" t="s">
        <v>35</v>
      </c>
      <c r="S71" s="2"/>
    </row>
    <row r="72" spans="1:19" x14ac:dyDescent="0.25">
      <c r="A72" s="78">
        <v>70</v>
      </c>
      <c r="B72" s="68">
        <v>1507</v>
      </c>
      <c r="C72" s="68">
        <v>15</v>
      </c>
      <c r="D72" s="68" t="s">
        <v>11</v>
      </c>
      <c r="E72" s="68">
        <v>1025</v>
      </c>
      <c r="F72" s="68">
        <v>155</v>
      </c>
      <c r="G72" s="68">
        <f t="shared" si="9"/>
        <v>1180</v>
      </c>
      <c r="H72" s="79">
        <f t="shared" si="10"/>
        <v>1298</v>
      </c>
      <c r="I72" s="78">
        <v>28120</v>
      </c>
      <c r="J72" s="80">
        <f t="shared" si="13"/>
        <v>33181600</v>
      </c>
      <c r="K72" s="81">
        <f t="shared" si="14"/>
        <v>38158840</v>
      </c>
      <c r="L72" s="81">
        <f t="shared" si="11"/>
        <v>26545280</v>
      </c>
      <c r="M72" s="82">
        <f t="shared" si="12"/>
        <v>95500</v>
      </c>
      <c r="N72" s="83">
        <f t="shared" si="8"/>
        <v>3894000</v>
      </c>
      <c r="O72" s="78" t="s">
        <v>35</v>
      </c>
      <c r="S72" s="2"/>
    </row>
    <row r="73" spans="1:19" x14ac:dyDescent="0.25">
      <c r="A73" s="78">
        <v>71</v>
      </c>
      <c r="B73" s="68">
        <v>1508</v>
      </c>
      <c r="C73" s="68">
        <v>15</v>
      </c>
      <c r="D73" s="68" t="s">
        <v>11</v>
      </c>
      <c r="E73" s="68">
        <v>1025</v>
      </c>
      <c r="F73" s="68">
        <v>155</v>
      </c>
      <c r="G73" s="68">
        <f t="shared" si="9"/>
        <v>1180</v>
      </c>
      <c r="H73" s="79">
        <f t="shared" si="10"/>
        <v>1298</v>
      </c>
      <c r="I73" s="78">
        <v>28120</v>
      </c>
      <c r="J73" s="80">
        <f t="shared" si="13"/>
        <v>33181600</v>
      </c>
      <c r="K73" s="81">
        <f t="shared" si="14"/>
        <v>38158840</v>
      </c>
      <c r="L73" s="81">
        <f t="shared" si="11"/>
        <v>26545280</v>
      </c>
      <c r="M73" s="82">
        <f t="shared" si="12"/>
        <v>95500</v>
      </c>
      <c r="N73" s="83">
        <f t="shared" si="8"/>
        <v>3894000</v>
      </c>
      <c r="O73" s="78" t="s">
        <v>35</v>
      </c>
      <c r="S73" s="2"/>
    </row>
    <row r="74" spans="1:19" x14ac:dyDescent="0.25">
      <c r="A74" s="78">
        <v>72</v>
      </c>
      <c r="B74" s="68">
        <v>1603</v>
      </c>
      <c r="C74" s="68">
        <v>16</v>
      </c>
      <c r="D74" s="69" t="s">
        <v>13</v>
      </c>
      <c r="E74" s="68">
        <v>683</v>
      </c>
      <c r="F74" s="68">
        <v>37</v>
      </c>
      <c r="G74" s="68">
        <f t="shared" si="9"/>
        <v>720</v>
      </c>
      <c r="H74" s="79">
        <f t="shared" si="10"/>
        <v>792.00000000000011</v>
      </c>
      <c r="I74" s="78">
        <v>28200</v>
      </c>
      <c r="J74" s="80">
        <f t="shared" si="13"/>
        <v>20304000</v>
      </c>
      <c r="K74" s="81">
        <f t="shared" si="14"/>
        <v>23349600</v>
      </c>
      <c r="L74" s="81">
        <f t="shared" si="11"/>
        <v>16243200</v>
      </c>
      <c r="M74" s="82">
        <f t="shared" si="12"/>
        <v>58500</v>
      </c>
      <c r="N74" s="83">
        <f t="shared" si="8"/>
        <v>2376000.0000000005</v>
      </c>
      <c r="O74" s="78" t="s">
        <v>35</v>
      </c>
      <c r="S74" s="2"/>
    </row>
    <row r="75" spans="1:19" x14ac:dyDescent="0.25">
      <c r="A75" s="78">
        <v>73</v>
      </c>
      <c r="B75" s="68">
        <v>1604</v>
      </c>
      <c r="C75" s="68">
        <v>16</v>
      </c>
      <c r="D75" s="69" t="s">
        <v>13</v>
      </c>
      <c r="E75" s="68">
        <v>683</v>
      </c>
      <c r="F75" s="68">
        <v>37</v>
      </c>
      <c r="G75" s="68">
        <f t="shared" si="9"/>
        <v>720</v>
      </c>
      <c r="H75" s="79">
        <f t="shared" si="10"/>
        <v>792.00000000000011</v>
      </c>
      <c r="I75" s="78">
        <v>28200</v>
      </c>
      <c r="J75" s="80">
        <f t="shared" si="13"/>
        <v>20304000</v>
      </c>
      <c r="K75" s="81">
        <f t="shared" si="14"/>
        <v>23349600</v>
      </c>
      <c r="L75" s="81">
        <f t="shared" si="11"/>
        <v>16243200</v>
      </c>
      <c r="M75" s="82">
        <f t="shared" si="12"/>
        <v>58500</v>
      </c>
      <c r="N75" s="83">
        <f t="shared" si="8"/>
        <v>2376000.0000000005</v>
      </c>
      <c r="O75" s="78" t="s">
        <v>35</v>
      </c>
      <c r="S75" s="2"/>
    </row>
    <row r="76" spans="1:19" x14ac:dyDescent="0.25">
      <c r="A76" s="78">
        <v>74</v>
      </c>
      <c r="B76" s="68">
        <v>1605</v>
      </c>
      <c r="C76" s="68">
        <v>16</v>
      </c>
      <c r="D76" s="69" t="s">
        <v>13</v>
      </c>
      <c r="E76" s="68">
        <v>635</v>
      </c>
      <c r="F76" s="68">
        <v>40</v>
      </c>
      <c r="G76" s="68">
        <f t="shared" si="9"/>
        <v>675</v>
      </c>
      <c r="H76" s="79">
        <f t="shared" si="10"/>
        <v>742.50000000000011</v>
      </c>
      <c r="I76" s="78">
        <v>28200</v>
      </c>
      <c r="J76" s="80">
        <f t="shared" si="13"/>
        <v>19035000</v>
      </c>
      <c r="K76" s="81">
        <f t="shared" si="14"/>
        <v>21890250</v>
      </c>
      <c r="L76" s="81">
        <f t="shared" si="11"/>
        <v>15228000</v>
      </c>
      <c r="M76" s="82">
        <f t="shared" si="12"/>
        <v>54500</v>
      </c>
      <c r="N76" s="83">
        <f t="shared" si="8"/>
        <v>2227500.0000000005</v>
      </c>
      <c r="O76" s="78" t="s">
        <v>35</v>
      </c>
      <c r="S76" s="2"/>
    </row>
    <row r="77" spans="1:19" x14ac:dyDescent="0.25">
      <c r="A77" s="78">
        <v>75</v>
      </c>
      <c r="B77" s="68">
        <v>1606</v>
      </c>
      <c r="C77" s="68">
        <v>16</v>
      </c>
      <c r="D77" s="69" t="s">
        <v>13</v>
      </c>
      <c r="E77" s="68">
        <v>635</v>
      </c>
      <c r="F77" s="68">
        <v>40</v>
      </c>
      <c r="G77" s="68">
        <f t="shared" si="9"/>
        <v>675</v>
      </c>
      <c r="H77" s="79">
        <f t="shared" si="10"/>
        <v>742.50000000000011</v>
      </c>
      <c r="I77" s="78">
        <v>28200</v>
      </c>
      <c r="J77" s="80">
        <f t="shared" si="13"/>
        <v>19035000</v>
      </c>
      <c r="K77" s="81">
        <f t="shared" si="14"/>
        <v>21890250</v>
      </c>
      <c r="L77" s="81">
        <f t="shared" si="11"/>
        <v>15228000</v>
      </c>
      <c r="M77" s="82">
        <f t="shared" si="12"/>
        <v>54500</v>
      </c>
      <c r="N77" s="83">
        <f t="shared" si="8"/>
        <v>2227500.0000000005</v>
      </c>
      <c r="O77" s="78" t="s">
        <v>35</v>
      </c>
      <c r="S77" s="2"/>
    </row>
    <row r="78" spans="1:19" x14ac:dyDescent="0.25">
      <c r="A78" s="78">
        <v>76</v>
      </c>
      <c r="B78" s="68">
        <v>1607</v>
      </c>
      <c r="C78" s="68">
        <v>16</v>
      </c>
      <c r="D78" s="68" t="s">
        <v>11</v>
      </c>
      <c r="E78" s="68">
        <v>1025</v>
      </c>
      <c r="F78" s="68">
        <v>155</v>
      </c>
      <c r="G78" s="68">
        <f t="shared" si="9"/>
        <v>1180</v>
      </c>
      <c r="H78" s="79">
        <f t="shared" si="10"/>
        <v>1298</v>
      </c>
      <c r="I78" s="78">
        <v>28200</v>
      </c>
      <c r="J78" s="80">
        <f t="shared" si="13"/>
        <v>33276000</v>
      </c>
      <c r="K78" s="81">
        <f t="shared" si="14"/>
        <v>38267400</v>
      </c>
      <c r="L78" s="81">
        <f t="shared" si="11"/>
        <v>26620800</v>
      </c>
      <c r="M78" s="82">
        <f t="shared" si="12"/>
        <v>95500</v>
      </c>
      <c r="N78" s="83">
        <f t="shared" si="8"/>
        <v>3894000</v>
      </c>
      <c r="O78" s="78" t="s">
        <v>35</v>
      </c>
      <c r="S78" s="2"/>
    </row>
    <row r="79" spans="1:19" x14ac:dyDescent="0.25">
      <c r="A79" s="78">
        <v>77</v>
      </c>
      <c r="B79" s="68">
        <v>1608</v>
      </c>
      <c r="C79" s="68">
        <v>16</v>
      </c>
      <c r="D79" s="68" t="s">
        <v>11</v>
      </c>
      <c r="E79" s="68">
        <v>1025</v>
      </c>
      <c r="F79" s="68">
        <v>155</v>
      </c>
      <c r="G79" s="68">
        <f t="shared" si="9"/>
        <v>1180</v>
      </c>
      <c r="H79" s="79">
        <f t="shared" si="10"/>
        <v>1298</v>
      </c>
      <c r="I79" s="78">
        <v>28200</v>
      </c>
      <c r="J79" s="80">
        <f t="shared" si="13"/>
        <v>33276000</v>
      </c>
      <c r="K79" s="81">
        <f t="shared" si="14"/>
        <v>38267400</v>
      </c>
      <c r="L79" s="81">
        <f t="shared" si="11"/>
        <v>26620800</v>
      </c>
      <c r="M79" s="82">
        <f t="shared" si="12"/>
        <v>95500</v>
      </c>
      <c r="N79" s="83">
        <f t="shared" si="8"/>
        <v>3894000</v>
      </c>
      <c r="O79" s="78" t="s">
        <v>35</v>
      </c>
      <c r="S79" s="2"/>
    </row>
    <row r="80" spans="1:19" x14ac:dyDescent="0.25">
      <c r="A80" s="78">
        <v>78</v>
      </c>
      <c r="B80" s="68">
        <v>1703</v>
      </c>
      <c r="C80" s="68">
        <v>17</v>
      </c>
      <c r="D80" s="69" t="s">
        <v>13</v>
      </c>
      <c r="E80" s="68">
        <v>683</v>
      </c>
      <c r="F80" s="68">
        <v>37</v>
      </c>
      <c r="G80" s="68">
        <f t="shared" si="9"/>
        <v>720</v>
      </c>
      <c r="H80" s="79">
        <f t="shared" si="10"/>
        <v>792.00000000000011</v>
      </c>
      <c r="I80" s="78">
        <v>28280</v>
      </c>
      <c r="J80" s="80">
        <f t="shared" si="13"/>
        <v>20361600</v>
      </c>
      <c r="K80" s="81">
        <f t="shared" si="14"/>
        <v>23415840</v>
      </c>
      <c r="L80" s="81">
        <f t="shared" si="11"/>
        <v>16289280</v>
      </c>
      <c r="M80" s="82">
        <f t="shared" si="12"/>
        <v>58500</v>
      </c>
      <c r="N80" s="83">
        <f t="shared" si="8"/>
        <v>2376000.0000000005</v>
      </c>
      <c r="O80" s="78" t="s">
        <v>35</v>
      </c>
      <c r="S80" s="2"/>
    </row>
    <row r="81" spans="1:19" x14ac:dyDescent="0.25">
      <c r="A81" s="78">
        <v>79</v>
      </c>
      <c r="B81" s="68">
        <v>1704</v>
      </c>
      <c r="C81" s="68">
        <v>17</v>
      </c>
      <c r="D81" s="69" t="s">
        <v>13</v>
      </c>
      <c r="E81" s="68">
        <v>683</v>
      </c>
      <c r="F81" s="68">
        <v>37</v>
      </c>
      <c r="G81" s="68">
        <f t="shared" si="9"/>
        <v>720</v>
      </c>
      <c r="H81" s="79">
        <f t="shared" si="10"/>
        <v>792.00000000000011</v>
      </c>
      <c r="I81" s="78">
        <v>28280</v>
      </c>
      <c r="J81" s="80">
        <f t="shared" si="13"/>
        <v>20361600</v>
      </c>
      <c r="K81" s="81">
        <f t="shared" si="14"/>
        <v>23415840</v>
      </c>
      <c r="L81" s="81">
        <f t="shared" si="11"/>
        <v>16289280</v>
      </c>
      <c r="M81" s="82">
        <f t="shared" si="12"/>
        <v>58500</v>
      </c>
      <c r="N81" s="83">
        <f t="shared" si="8"/>
        <v>2376000.0000000005</v>
      </c>
      <c r="O81" s="78" t="s">
        <v>35</v>
      </c>
      <c r="S81" s="2"/>
    </row>
    <row r="82" spans="1:19" x14ac:dyDescent="0.25">
      <c r="A82" s="78">
        <v>80</v>
      </c>
      <c r="B82" s="68">
        <v>1705</v>
      </c>
      <c r="C82" s="68">
        <v>17</v>
      </c>
      <c r="D82" s="69" t="s">
        <v>13</v>
      </c>
      <c r="E82" s="68">
        <v>635</v>
      </c>
      <c r="F82" s="68">
        <v>40</v>
      </c>
      <c r="G82" s="68">
        <f t="shared" si="9"/>
        <v>675</v>
      </c>
      <c r="H82" s="79">
        <f t="shared" si="10"/>
        <v>742.50000000000011</v>
      </c>
      <c r="I82" s="78">
        <v>28280</v>
      </c>
      <c r="J82" s="80">
        <f t="shared" si="13"/>
        <v>19089000</v>
      </c>
      <c r="K82" s="81">
        <f t="shared" si="14"/>
        <v>21952350</v>
      </c>
      <c r="L82" s="81">
        <f t="shared" si="11"/>
        <v>15271200</v>
      </c>
      <c r="M82" s="82">
        <f t="shared" si="12"/>
        <v>55000</v>
      </c>
      <c r="N82" s="83">
        <f t="shared" si="8"/>
        <v>2227500.0000000005</v>
      </c>
      <c r="O82" s="78" t="s">
        <v>35</v>
      </c>
      <c r="S82" s="2"/>
    </row>
    <row r="83" spans="1:19" x14ac:dyDescent="0.25">
      <c r="A83" s="78">
        <v>81</v>
      </c>
      <c r="B83" s="68">
        <v>1706</v>
      </c>
      <c r="C83" s="68">
        <v>17</v>
      </c>
      <c r="D83" s="69" t="s">
        <v>13</v>
      </c>
      <c r="E83" s="68">
        <v>635</v>
      </c>
      <c r="F83" s="68">
        <v>40</v>
      </c>
      <c r="G83" s="68">
        <f t="shared" si="9"/>
        <v>675</v>
      </c>
      <c r="H83" s="79">
        <f t="shared" si="10"/>
        <v>742.50000000000011</v>
      </c>
      <c r="I83" s="78">
        <v>28280</v>
      </c>
      <c r="J83" s="80">
        <f t="shared" si="13"/>
        <v>19089000</v>
      </c>
      <c r="K83" s="81">
        <f t="shared" si="14"/>
        <v>21952350</v>
      </c>
      <c r="L83" s="81">
        <f t="shared" si="11"/>
        <v>15271200</v>
      </c>
      <c r="M83" s="82">
        <f t="shared" si="12"/>
        <v>55000</v>
      </c>
      <c r="N83" s="83">
        <f t="shared" si="8"/>
        <v>2227500.0000000005</v>
      </c>
      <c r="O83" s="78" t="s">
        <v>35</v>
      </c>
      <c r="S83" s="2"/>
    </row>
    <row r="84" spans="1:19" x14ac:dyDescent="0.25">
      <c r="A84" s="78">
        <v>82</v>
      </c>
      <c r="B84" s="68">
        <v>1707</v>
      </c>
      <c r="C84" s="68">
        <v>17</v>
      </c>
      <c r="D84" s="68" t="s">
        <v>11</v>
      </c>
      <c r="E84" s="68">
        <v>1025</v>
      </c>
      <c r="F84" s="68">
        <v>155</v>
      </c>
      <c r="G84" s="68">
        <f t="shared" si="9"/>
        <v>1180</v>
      </c>
      <c r="H84" s="79">
        <f t="shared" si="10"/>
        <v>1298</v>
      </c>
      <c r="I84" s="78">
        <v>28280</v>
      </c>
      <c r="J84" s="80">
        <f t="shared" si="13"/>
        <v>33370400</v>
      </c>
      <c r="K84" s="81">
        <f t="shared" si="14"/>
        <v>38375960</v>
      </c>
      <c r="L84" s="81">
        <f t="shared" si="11"/>
        <v>26696320</v>
      </c>
      <c r="M84" s="82">
        <f t="shared" si="12"/>
        <v>96000</v>
      </c>
      <c r="N84" s="83">
        <f t="shared" si="8"/>
        <v>3894000</v>
      </c>
      <c r="O84" s="78" t="s">
        <v>35</v>
      </c>
      <c r="S84" s="2"/>
    </row>
    <row r="85" spans="1:19" x14ac:dyDescent="0.25">
      <c r="A85" s="78">
        <v>83</v>
      </c>
      <c r="B85" s="68">
        <v>1708</v>
      </c>
      <c r="C85" s="68">
        <v>17</v>
      </c>
      <c r="D85" s="68" t="s">
        <v>11</v>
      </c>
      <c r="E85" s="68">
        <v>1025</v>
      </c>
      <c r="F85" s="68">
        <v>155</v>
      </c>
      <c r="G85" s="68">
        <f t="shared" si="9"/>
        <v>1180</v>
      </c>
      <c r="H85" s="79">
        <f t="shared" si="10"/>
        <v>1298</v>
      </c>
      <c r="I85" s="78">
        <v>28280</v>
      </c>
      <c r="J85" s="80">
        <f t="shared" si="13"/>
        <v>33370400</v>
      </c>
      <c r="K85" s="81">
        <f t="shared" si="14"/>
        <v>38375960</v>
      </c>
      <c r="L85" s="81">
        <f t="shared" si="11"/>
        <v>26696320</v>
      </c>
      <c r="M85" s="82">
        <f t="shared" si="12"/>
        <v>96000</v>
      </c>
      <c r="N85" s="83">
        <f t="shared" si="8"/>
        <v>3894000</v>
      </c>
      <c r="O85" s="78" t="s">
        <v>35</v>
      </c>
      <c r="S85" s="2"/>
    </row>
    <row r="86" spans="1:19" x14ac:dyDescent="0.25">
      <c r="A86" s="78">
        <v>84</v>
      </c>
      <c r="B86" s="68">
        <v>1803</v>
      </c>
      <c r="C86" s="68">
        <v>18</v>
      </c>
      <c r="D86" s="69" t="s">
        <v>13</v>
      </c>
      <c r="E86" s="68">
        <v>683</v>
      </c>
      <c r="F86" s="68">
        <v>37</v>
      </c>
      <c r="G86" s="68">
        <f t="shared" ref="G86:G135" si="15">E86+F86</f>
        <v>720</v>
      </c>
      <c r="H86" s="79">
        <f t="shared" ref="H86:H135" si="16">G86*1.1</f>
        <v>792.00000000000011</v>
      </c>
      <c r="I86" s="78">
        <v>28360</v>
      </c>
      <c r="J86" s="80">
        <f t="shared" ref="J86:J136" si="17">G86*I86</f>
        <v>20419200</v>
      </c>
      <c r="K86" s="81">
        <f t="shared" si="14"/>
        <v>23482080</v>
      </c>
      <c r="L86" s="81">
        <f t="shared" ref="L86:L135" si="18">J86*0.8</f>
        <v>16335360</v>
      </c>
      <c r="M86" s="82">
        <f t="shared" ref="M86:M135" si="19">MROUND((K86*0.03/12),500)</f>
        <v>58500</v>
      </c>
      <c r="N86" s="83">
        <f t="shared" ref="N86:N134" si="20">H86*3000</f>
        <v>2376000.0000000005</v>
      </c>
      <c r="O86" s="78" t="s">
        <v>35</v>
      </c>
      <c r="S86" s="2"/>
    </row>
    <row r="87" spans="1:19" x14ac:dyDescent="0.25">
      <c r="A87" s="78">
        <v>85</v>
      </c>
      <c r="B87" s="68">
        <v>1804</v>
      </c>
      <c r="C87" s="68">
        <v>18</v>
      </c>
      <c r="D87" s="69" t="s">
        <v>13</v>
      </c>
      <c r="E87" s="68">
        <v>683</v>
      </c>
      <c r="F87" s="68">
        <v>37</v>
      </c>
      <c r="G87" s="68">
        <f t="shared" si="15"/>
        <v>720</v>
      </c>
      <c r="H87" s="79">
        <f t="shared" si="16"/>
        <v>792.00000000000011</v>
      </c>
      <c r="I87" s="78">
        <v>28360</v>
      </c>
      <c r="J87" s="80">
        <f t="shared" si="17"/>
        <v>20419200</v>
      </c>
      <c r="K87" s="81">
        <f t="shared" si="14"/>
        <v>23482080</v>
      </c>
      <c r="L87" s="81">
        <f t="shared" si="18"/>
        <v>16335360</v>
      </c>
      <c r="M87" s="82">
        <f t="shared" si="19"/>
        <v>58500</v>
      </c>
      <c r="N87" s="83">
        <f t="shared" si="20"/>
        <v>2376000.0000000005</v>
      </c>
      <c r="O87" s="78" t="s">
        <v>35</v>
      </c>
      <c r="S87" s="2"/>
    </row>
    <row r="88" spans="1:19" x14ac:dyDescent="0.25">
      <c r="A88" s="78">
        <v>86</v>
      </c>
      <c r="B88" s="68">
        <v>1805</v>
      </c>
      <c r="C88" s="68">
        <v>18</v>
      </c>
      <c r="D88" s="69" t="s">
        <v>13</v>
      </c>
      <c r="E88" s="68">
        <v>635</v>
      </c>
      <c r="F88" s="68">
        <v>40</v>
      </c>
      <c r="G88" s="68">
        <f t="shared" si="15"/>
        <v>675</v>
      </c>
      <c r="H88" s="79">
        <f t="shared" si="16"/>
        <v>742.50000000000011</v>
      </c>
      <c r="I88" s="78">
        <v>28360</v>
      </c>
      <c r="J88" s="80">
        <f t="shared" si="17"/>
        <v>19143000</v>
      </c>
      <c r="K88" s="81">
        <f t="shared" si="14"/>
        <v>22014450</v>
      </c>
      <c r="L88" s="81">
        <f t="shared" si="18"/>
        <v>15314400</v>
      </c>
      <c r="M88" s="82">
        <f t="shared" si="19"/>
        <v>55000</v>
      </c>
      <c r="N88" s="83">
        <f t="shared" si="20"/>
        <v>2227500.0000000005</v>
      </c>
      <c r="O88" s="78" t="s">
        <v>35</v>
      </c>
      <c r="S88" s="2"/>
    </row>
    <row r="89" spans="1:19" x14ac:dyDescent="0.25">
      <c r="A89" s="78">
        <v>87</v>
      </c>
      <c r="B89" s="68">
        <v>1806</v>
      </c>
      <c r="C89" s="68">
        <v>18</v>
      </c>
      <c r="D89" s="69" t="s">
        <v>13</v>
      </c>
      <c r="E89" s="68">
        <v>635</v>
      </c>
      <c r="F89" s="68">
        <v>40</v>
      </c>
      <c r="G89" s="68">
        <f t="shared" si="15"/>
        <v>675</v>
      </c>
      <c r="H89" s="79">
        <f t="shared" si="16"/>
        <v>742.50000000000011</v>
      </c>
      <c r="I89" s="78">
        <v>28360</v>
      </c>
      <c r="J89" s="80">
        <f t="shared" si="17"/>
        <v>19143000</v>
      </c>
      <c r="K89" s="81">
        <f t="shared" si="14"/>
        <v>22014450</v>
      </c>
      <c r="L89" s="81">
        <f t="shared" si="18"/>
        <v>15314400</v>
      </c>
      <c r="M89" s="82">
        <f t="shared" si="19"/>
        <v>55000</v>
      </c>
      <c r="N89" s="83">
        <f t="shared" si="20"/>
        <v>2227500.0000000005</v>
      </c>
      <c r="O89" s="78" t="s">
        <v>35</v>
      </c>
      <c r="S89" s="2"/>
    </row>
    <row r="90" spans="1:19" x14ac:dyDescent="0.25">
      <c r="A90" s="78">
        <v>88</v>
      </c>
      <c r="B90" s="68">
        <v>1807</v>
      </c>
      <c r="C90" s="68">
        <v>18</v>
      </c>
      <c r="D90" s="68" t="s">
        <v>11</v>
      </c>
      <c r="E90" s="68">
        <v>1025</v>
      </c>
      <c r="F90" s="68">
        <v>155</v>
      </c>
      <c r="G90" s="68">
        <f t="shared" si="15"/>
        <v>1180</v>
      </c>
      <c r="H90" s="79">
        <f t="shared" si="16"/>
        <v>1298</v>
      </c>
      <c r="I90" s="78">
        <v>28360</v>
      </c>
      <c r="J90" s="80">
        <f t="shared" si="17"/>
        <v>33464800</v>
      </c>
      <c r="K90" s="81">
        <f t="shared" si="14"/>
        <v>38484520</v>
      </c>
      <c r="L90" s="81">
        <f t="shared" si="18"/>
        <v>26771840</v>
      </c>
      <c r="M90" s="82">
        <f t="shared" si="19"/>
        <v>96000</v>
      </c>
      <c r="N90" s="83">
        <f t="shared" si="20"/>
        <v>3894000</v>
      </c>
      <c r="O90" s="78" t="s">
        <v>35</v>
      </c>
      <c r="S90" s="2"/>
    </row>
    <row r="91" spans="1:19" x14ac:dyDescent="0.25">
      <c r="A91" s="78">
        <v>89</v>
      </c>
      <c r="B91" s="68">
        <v>1808</v>
      </c>
      <c r="C91" s="68">
        <v>18</v>
      </c>
      <c r="D91" s="68" t="s">
        <v>11</v>
      </c>
      <c r="E91" s="68">
        <v>1025</v>
      </c>
      <c r="F91" s="68">
        <v>155</v>
      </c>
      <c r="G91" s="68">
        <f t="shared" si="15"/>
        <v>1180</v>
      </c>
      <c r="H91" s="79">
        <f t="shared" si="16"/>
        <v>1298</v>
      </c>
      <c r="I91" s="78">
        <v>28360</v>
      </c>
      <c r="J91" s="80">
        <f t="shared" si="17"/>
        <v>33464800</v>
      </c>
      <c r="K91" s="81">
        <f t="shared" si="14"/>
        <v>38484520</v>
      </c>
      <c r="L91" s="81">
        <f t="shared" si="18"/>
        <v>26771840</v>
      </c>
      <c r="M91" s="82">
        <f t="shared" si="19"/>
        <v>96000</v>
      </c>
      <c r="N91" s="83">
        <f t="shared" si="20"/>
        <v>3894000</v>
      </c>
      <c r="O91" s="78" t="s">
        <v>35</v>
      </c>
      <c r="S91" s="2"/>
    </row>
    <row r="92" spans="1:19" x14ac:dyDescent="0.25">
      <c r="A92" s="78">
        <v>90</v>
      </c>
      <c r="B92" s="68">
        <v>1903</v>
      </c>
      <c r="C92" s="68">
        <v>19</v>
      </c>
      <c r="D92" s="69" t="s">
        <v>13</v>
      </c>
      <c r="E92" s="68">
        <v>683</v>
      </c>
      <c r="F92" s="68">
        <v>37</v>
      </c>
      <c r="G92" s="68">
        <f t="shared" si="15"/>
        <v>720</v>
      </c>
      <c r="H92" s="79">
        <f t="shared" si="16"/>
        <v>792.00000000000011</v>
      </c>
      <c r="I92" s="78">
        <v>28440</v>
      </c>
      <c r="J92" s="80">
        <f t="shared" si="17"/>
        <v>20476800</v>
      </c>
      <c r="K92" s="81">
        <f t="shared" si="14"/>
        <v>23548320</v>
      </c>
      <c r="L92" s="81">
        <f t="shared" si="18"/>
        <v>16381440</v>
      </c>
      <c r="M92" s="82">
        <f t="shared" si="19"/>
        <v>59000</v>
      </c>
      <c r="N92" s="83">
        <f t="shared" si="20"/>
        <v>2376000.0000000005</v>
      </c>
      <c r="O92" s="78" t="s">
        <v>35</v>
      </c>
      <c r="S92" s="2"/>
    </row>
    <row r="93" spans="1:19" x14ac:dyDescent="0.25">
      <c r="A93" s="78">
        <v>91</v>
      </c>
      <c r="B93" s="68">
        <v>1904</v>
      </c>
      <c r="C93" s="68">
        <v>19</v>
      </c>
      <c r="D93" s="69" t="s">
        <v>13</v>
      </c>
      <c r="E93" s="68">
        <v>683</v>
      </c>
      <c r="F93" s="68">
        <v>37</v>
      </c>
      <c r="G93" s="68">
        <f t="shared" si="15"/>
        <v>720</v>
      </c>
      <c r="H93" s="79">
        <f t="shared" si="16"/>
        <v>792.00000000000011</v>
      </c>
      <c r="I93" s="78">
        <v>28440</v>
      </c>
      <c r="J93" s="80">
        <f t="shared" si="17"/>
        <v>20476800</v>
      </c>
      <c r="K93" s="81">
        <f t="shared" si="14"/>
        <v>23548320</v>
      </c>
      <c r="L93" s="81">
        <f t="shared" si="18"/>
        <v>16381440</v>
      </c>
      <c r="M93" s="82">
        <f t="shared" si="19"/>
        <v>59000</v>
      </c>
      <c r="N93" s="83">
        <f t="shared" si="20"/>
        <v>2376000.0000000005</v>
      </c>
      <c r="O93" s="78" t="s">
        <v>35</v>
      </c>
      <c r="S93" s="2"/>
    </row>
    <row r="94" spans="1:19" x14ac:dyDescent="0.25">
      <c r="A94" s="78">
        <v>92</v>
      </c>
      <c r="B94" s="68">
        <v>1905</v>
      </c>
      <c r="C94" s="68">
        <v>19</v>
      </c>
      <c r="D94" s="69" t="s">
        <v>13</v>
      </c>
      <c r="E94" s="68">
        <v>635</v>
      </c>
      <c r="F94" s="68">
        <v>40</v>
      </c>
      <c r="G94" s="68">
        <f t="shared" si="15"/>
        <v>675</v>
      </c>
      <c r="H94" s="79">
        <f t="shared" si="16"/>
        <v>742.50000000000011</v>
      </c>
      <c r="I94" s="78">
        <v>28440</v>
      </c>
      <c r="J94" s="80">
        <f t="shared" si="17"/>
        <v>19197000</v>
      </c>
      <c r="K94" s="81">
        <f t="shared" si="14"/>
        <v>22076550</v>
      </c>
      <c r="L94" s="81">
        <f t="shared" si="18"/>
        <v>15357600</v>
      </c>
      <c r="M94" s="82">
        <f t="shared" si="19"/>
        <v>55000</v>
      </c>
      <c r="N94" s="83">
        <f t="shared" si="20"/>
        <v>2227500.0000000005</v>
      </c>
      <c r="O94" s="78" t="s">
        <v>35</v>
      </c>
      <c r="S94" s="2"/>
    </row>
    <row r="95" spans="1:19" x14ac:dyDescent="0.25">
      <c r="A95" s="78">
        <v>93</v>
      </c>
      <c r="B95" s="68">
        <v>1906</v>
      </c>
      <c r="C95" s="68">
        <v>19</v>
      </c>
      <c r="D95" s="69" t="s">
        <v>13</v>
      </c>
      <c r="E95" s="68">
        <v>635</v>
      </c>
      <c r="F95" s="68">
        <v>40</v>
      </c>
      <c r="G95" s="68">
        <f t="shared" si="15"/>
        <v>675</v>
      </c>
      <c r="H95" s="79">
        <f t="shared" si="16"/>
        <v>742.50000000000011</v>
      </c>
      <c r="I95" s="78">
        <v>28440</v>
      </c>
      <c r="J95" s="80">
        <f t="shared" si="17"/>
        <v>19197000</v>
      </c>
      <c r="K95" s="81">
        <f t="shared" si="14"/>
        <v>22076550</v>
      </c>
      <c r="L95" s="81">
        <f t="shared" si="18"/>
        <v>15357600</v>
      </c>
      <c r="M95" s="82">
        <f t="shared" si="19"/>
        <v>55000</v>
      </c>
      <c r="N95" s="83">
        <f t="shared" si="20"/>
        <v>2227500.0000000005</v>
      </c>
      <c r="O95" s="78" t="s">
        <v>35</v>
      </c>
      <c r="S95" s="2"/>
    </row>
    <row r="96" spans="1:19" x14ac:dyDescent="0.25">
      <c r="A96" s="78">
        <v>94</v>
      </c>
      <c r="B96" s="68">
        <v>1907</v>
      </c>
      <c r="C96" s="68">
        <v>19</v>
      </c>
      <c r="D96" s="68" t="s">
        <v>11</v>
      </c>
      <c r="E96" s="68">
        <v>1025</v>
      </c>
      <c r="F96" s="68">
        <v>155</v>
      </c>
      <c r="G96" s="68">
        <f t="shared" si="15"/>
        <v>1180</v>
      </c>
      <c r="H96" s="79">
        <f t="shared" si="16"/>
        <v>1298</v>
      </c>
      <c r="I96" s="78">
        <v>28440</v>
      </c>
      <c r="J96" s="80">
        <f t="shared" si="17"/>
        <v>33559200</v>
      </c>
      <c r="K96" s="81">
        <f t="shared" si="14"/>
        <v>38593080</v>
      </c>
      <c r="L96" s="81">
        <f t="shared" si="18"/>
        <v>26847360</v>
      </c>
      <c r="M96" s="82">
        <f t="shared" si="19"/>
        <v>96500</v>
      </c>
      <c r="N96" s="83">
        <f t="shared" si="20"/>
        <v>3894000</v>
      </c>
      <c r="O96" s="78" t="s">
        <v>35</v>
      </c>
      <c r="S96" s="2"/>
    </row>
    <row r="97" spans="1:19" x14ac:dyDescent="0.25">
      <c r="A97" s="78">
        <v>95</v>
      </c>
      <c r="B97" s="68">
        <v>1908</v>
      </c>
      <c r="C97" s="68">
        <v>19</v>
      </c>
      <c r="D97" s="68" t="s">
        <v>11</v>
      </c>
      <c r="E97" s="68">
        <v>1025</v>
      </c>
      <c r="F97" s="68">
        <v>155</v>
      </c>
      <c r="G97" s="68">
        <f t="shared" si="15"/>
        <v>1180</v>
      </c>
      <c r="H97" s="79">
        <f t="shared" si="16"/>
        <v>1298</v>
      </c>
      <c r="I97" s="78">
        <v>28440</v>
      </c>
      <c r="J97" s="80">
        <f t="shared" si="17"/>
        <v>33559200</v>
      </c>
      <c r="K97" s="81">
        <f t="shared" si="14"/>
        <v>38593080</v>
      </c>
      <c r="L97" s="81">
        <f t="shared" si="18"/>
        <v>26847360</v>
      </c>
      <c r="M97" s="82">
        <f t="shared" si="19"/>
        <v>96500</v>
      </c>
      <c r="N97" s="83">
        <f t="shared" si="20"/>
        <v>3894000</v>
      </c>
      <c r="O97" s="78" t="s">
        <v>35</v>
      </c>
      <c r="S97" s="2"/>
    </row>
    <row r="98" spans="1:19" x14ac:dyDescent="0.25">
      <c r="A98" s="78">
        <v>96</v>
      </c>
      <c r="B98" s="68">
        <v>2005</v>
      </c>
      <c r="C98" s="68">
        <v>20</v>
      </c>
      <c r="D98" s="69" t="s">
        <v>13</v>
      </c>
      <c r="E98" s="68">
        <v>635</v>
      </c>
      <c r="F98" s="68">
        <v>40</v>
      </c>
      <c r="G98" s="68">
        <f t="shared" si="15"/>
        <v>675</v>
      </c>
      <c r="H98" s="79">
        <f t="shared" si="16"/>
        <v>742.50000000000011</v>
      </c>
      <c r="I98" s="78">
        <v>28520</v>
      </c>
      <c r="J98" s="80">
        <f t="shared" si="17"/>
        <v>19251000</v>
      </c>
      <c r="K98" s="81">
        <f t="shared" si="14"/>
        <v>22138650</v>
      </c>
      <c r="L98" s="81">
        <f t="shared" si="18"/>
        <v>15400800</v>
      </c>
      <c r="M98" s="82">
        <f t="shared" si="19"/>
        <v>55500</v>
      </c>
      <c r="N98" s="83">
        <f t="shared" si="20"/>
        <v>2227500.0000000005</v>
      </c>
      <c r="O98" s="78" t="s">
        <v>35</v>
      </c>
      <c r="S98" s="2"/>
    </row>
    <row r="99" spans="1:19" x14ac:dyDescent="0.25">
      <c r="A99" s="78">
        <v>97</v>
      </c>
      <c r="B99" s="68">
        <v>2006</v>
      </c>
      <c r="C99" s="68">
        <v>20</v>
      </c>
      <c r="D99" s="69" t="s">
        <v>13</v>
      </c>
      <c r="E99" s="68">
        <v>635</v>
      </c>
      <c r="F99" s="68">
        <v>40</v>
      </c>
      <c r="G99" s="68">
        <f t="shared" si="15"/>
        <v>675</v>
      </c>
      <c r="H99" s="79">
        <f t="shared" si="16"/>
        <v>742.50000000000011</v>
      </c>
      <c r="I99" s="78">
        <v>28520</v>
      </c>
      <c r="J99" s="80">
        <f t="shared" si="17"/>
        <v>19251000</v>
      </c>
      <c r="K99" s="81">
        <f t="shared" si="14"/>
        <v>22138650</v>
      </c>
      <c r="L99" s="81">
        <f t="shared" si="18"/>
        <v>15400800</v>
      </c>
      <c r="M99" s="82">
        <f t="shared" si="19"/>
        <v>55500</v>
      </c>
      <c r="N99" s="83">
        <f t="shared" si="20"/>
        <v>2227500.0000000005</v>
      </c>
      <c r="O99" s="78" t="s">
        <v>35</v>
      </c>
      <c r="S99" s="2"/>
    </row>
    <row r="100" spans="1:19" x14ac:dyDescent="0.25">
      <c r="A100" s="78">
        <v>98</v>
      </c>
      <c r="B100" s="68">
        <v>2007</v>
      </c>
      <c r="C100" s="68">
        <v>20</v>
      </c>
      <c r="D100" s="68" t="s">
        <v>11</v>
      </c>
      <c r="E100" s="68">
        <v>1025</v>
      </c>
      <c r="F100" s="68">
        <v>155</v>
      </c>
      <c r="G100" s="68">
        <f t="shared" si="15"/>
        <v>1180</v>
      </c>
      <c r="H100" s="79">
        <f t="shared" si="16"/>
        <v>1298</v>
      </c>
      <c r="I100" s="78">
        <v>28520</v>
      </c>
      <c r="J100" s="80">
        <f t="shared" si="17"/>
        <v>33653600</v>
      </c>
      <c r="K100" s="81">
        <f t="shared" si="14"/>
        <v>38701640</v>
      </c>
      <c r="L100" s="81">
        <f t="shared" si="18"/>
        <v>26922880</v>
      </c>
      <c r="M100" s="82">
        <f t="shared" si="19"/>
        <v>97000</v>
      </c>
      <c r="N100" s="83">
        <f t="shared" si="20"/>
        <v>3894000</v>
      </c>
      <c r="O100" s="78" t="s">
        <v>35</v>
      </c>
      <c r="S100" s="2"/>
    </row>
    <row r="101" spans="1:19" x14ac:dyDescent="0.25">
      <c r="A101" s="78">
        <v>99</v>
      </c>
      <c r="B101" s="68">
        <v>2103</v>
      </c>
      <c r="C101" s="68">
        <v>21</v>
      </c>
      <c r="D101" s="69" t="s">
        <v>13</v>
      </c>
      <c r="E101" s="68">
        <v>683</v>
      </c>
      <c r="F101" s="68">
        <v>37</v>
      </c>
      <c r="G101" s="68">
        <f t="shared" si="15"/>
        <v>720</v>
      </c>
      <c r="H101" s="79">
        <f t="shared" si="16"/>
        <v>792.00000000000011</v>
      </c>
      <c r="I101" s="78">
        <v>28600</v>
      </c>
      <c r="J101" s="80">
        <f t="shared" si="17"/>
        <v>20592000</v>
      </c>
      <c r="K101" s="81">
        <f t="shared" si="14"/>
        <v>23680800</v>
      </c>
      <c r="L101" s="81">
        <f t="shared" si="18"/>
        <v>16473600</v>
      </c>
      <c r="M101" s="82">
        <f t="shared" si="19"/>
        <v>59000</v>
      </c>
      <c r="N101" s="83">
        <f t="shared" si="20"/>
        <v>2376000.0000000005</v>
      </c>
      <c r="O101" s="78" t="s">
        <v>35</v>
      </c>
      <c r="S101" s="2"/>
    </row>
    <row r="102" spans="1:19" x14ac:dyDescent="0.25">
      <c r="A102" s="78">
        <v>100</v>
      </c>
      <c r="B102" s="68">
        <v>2104</v>
      </c>
      <c r="C102" s="68">
        <v>21</v>
      </c>
      <c r="D102" s="69" t="s">
        <v>13</v>
      </c>
      <c r="E102" s="68">
        <v>683</v>
      </c>
      <c r="F102" s="68">
        <v>37</v>
      </c>
      <c r="G102" s="68">
        <f t="shared" si="15"/>
        <v>720</v>
      </c>
      <c r="H102" s="79">
        <f t="shared" si="16"/>
        <v>792.00000000000011</v>
      </c>
      <c r="I102" s="78">
        <v>28600</v>
      </c>
      <c r="J102" s="80">
        <f t="shared" si="17"/>
        <v>20592000</v>
      </c>
      <c r="K102" s="81">
        <f t="shared" si="14"/>
        <v>23680800</v>
      </c>
      <c r="L102" s="81">
        <f t="shared" si="18"/>
        <v>16473600</v>
      </c>
      <c r="M102" s="82">
        <f t="shared" si="19"/>
        <v>59000</v>
      </c>
      <c r="N102" s="83">
        <f t="shared" si="20"/>
        <v>2376000.0000000005</v>
      </c>
      <c r="O102" s="78" t="s">
        <v>35</v>
      </c>
      <c r="S102" s="2"/>
    </row>
    <row r="103" spans="1:19" x14ac:dyDescent="0.25">
      <c r="A103" s="78">
        <v>101</v>
      </c>
      <c r="B103" s="68">
        <v>2105</v>
      </c>
      <c r="C103" s="68">
        <v>21</v>
      </c>
      <c r="D103" s="69" t="s">
        <v>13</v>
      </c>
      <c r="E103" s="68">
        <v>635</v>
      </c>
      <c r="F103" s="68">
        <v>40</v>
      </c>
      <c r="G103" s="68">
        <f t="shared" si="15"/>
        <v>675</v>
      </c>
      <c r="H103" s="79">
        <f t="shared" si="16"/>
        <v>742.50000000000011</v>
      </c>
      <c r="I103" s="78">
        <v>28600</v>
      </c>
      <c r="J103" s="80">
        <f t="shared" si="17"/>
        <v>19305000</v>
      </c>
      <c r="K103" s="81">
        <f t="shared" si="14"/>
        <v>22200750</v>
      </c>
      <c r="L103" s="81">
        <f t="shared" si="18"/>
        <v>15444000</v>
      </c>
      <c r="M103" s="82">
        <f t="shared" si="19"/>
        <v>55500</v>
      </c>
      <c r="N103" s="83">
        <f t="shared" si="20"/>
        <v>2227500.0000000005</v>
      </c>
      <c r="O103" s="78" t="s">
        <v>35</v>
      </c>
      <c r="S103" s="2"/>
    </row>
    <row r="104" spans="1:19" x14ac:dyDescent="0.25">
      <c r="A104" s="78">
        <v>102</v>
      </c>
      <c r="B104" s="68">
        <v>2106</v>
      </c>
      <c r="C104" s="68">
        <v>21</v>
      </c>
      <c r="D104" s="69" t="s">
        <v>13</v>
      </c>
      <c r="E104" s="68">
        <v>635</v>
      </c>
      <c r="F104" s="68">
        <v>40</v>
      </c>
      <c r="G104" s="68">
        <f t="shared" si="15"/>
        <v>675</v>
      </c>
      <c r="H104" s="79">
        <f t="shared" si="16"/>
        <v>742.50000000000011</v>
      </c>
      <c r="I104" s="78">
        <v>28600</v>
      </c>
      <c r="J104" s="80">
        <f t="shared" si="17"/>
        <v>19305000</v>
      </c>
      <c r="K104" s="81">
        <f t="shared" si="14"/>
        <v>22200750</v>
      </c>
      <c r="L104" s="81">
        <f t="shared" si="18"/>
        <v>15444000</v>
      </c>
      <c r="M104" s="82">
        <f t="shared" si="19"/>
        <v>55500</v>
      </c>
      <c r="N104" s="83">
        <f t="shared" si="20"/>
        <v>2227500.0000000005</v>
      </c>
      <c r="O104" s="78" t="s">
        <v>35</v>
      </c>
      <c r="S104" s="2"/>
    </row>
    <row r="105" spans="1:19" x14ac:dyDescent="0.25">
      <c r="A105" s="78">
        <v>103</v>
      </c>
      <c r="B105" s="68">
        <v>2107</v>
      </c>
      <c r="C105" s="68">
        <v>21</v>
      </c>
      <c r="D105" s="68" t="s">
        <v>11</v>
      </c>
      <c r="E105" s="68">
        <v>1025</v>
      </c>
      <c r="F105" s="68">
        <v>155</v>
      </c>
      <c r="G105" s="68">
        <f t="shared" si="15"/>
        <v>1180</v>
      </c>
      <c r="H105" s="79">
        <f t="shared" si="16"/>
        <v>1298</v>
      </c>
      <c r="I105" s="78">
        <v>28600</v>
      </c>
      <c r="J105" s="80">
        <f t="shared" si="17"/>
        <v>33748000</v>
      </c>
      <c r="K105" s="81">
        <f t="shared" si="14"/>
        <v>38810200</v>
      </c>
      <c r="L105" s="81">
        <f t="shared" si="18"/>
        <v>26998400</v>
      </c>
      <c r="M105" s="82">
        <f t="shared" si="19"/>
        <v>97000</v>
      </c>
      <c r="N105" s="83">
        <f t="shared" si="20"/>
        <v>3894000</v>
      </c>
      <c r="O105" s="78" t="s">
        <v>35</v>
      </c>
      <c r="S105" s="2"/>
    </row>
    <row r="106" spans="1:19" x14ac:dyDescent="0.25">
      <c r="A106" s="78">
        <v>104</v>
      </c>
      <c r="B106" s="68">
        <v>2108</v>
      </c>
      <c r="C106" s="68">
        <v>21</v>
      </c>
      <c r="D106" s="68" t="s">
        <v>11</v>
      </c>
      <c r="E106" s="68">
        <v>1025</v>
      </c>
      <c r="F106" s="68">
        <v>155</v>
      </c>
      <c r="G106" s="68">
        <f t="shared" si="15"/>
        <v>1180</v>
      </c>
      <c r="H106" s="79">
        <f t="shared" si="16"/>
        <v>1298</v>
      </c>
      <c r="I106" s="78">
        <v>28600</v>
      </c>
      <c r="J106" s="80">
        <f t="shared" si="17"/>
        <v>33748000</v>
      </c>
      <c r="K106" s="81">
        <f t="shared" si="14"/>
        <v>38810200</v>
      </c>
      <c r="L106" s="81">
        <f t="shared" si="18"/>
        <v>26998400</v>
      </c>
      <c r="M106" s="82">
        <f t="shared" si="19"/>
        <v>97000</v>
      </c>
      <c r="N106" s="83">
        <f t="shared" si="20"/>
        <v>3894000</v>
      </c>
      <c r="O106" s="78" t="s">
        <v>35</v>
      </c>
      <c r="S106" s="2"/>
    </row>
    <row r="107" spans="1:19" x14ac:dyDescent="0.25">
      <c r="A107" s="78">
        <v>105</v>
      </c>
      <c r="B107" s="68">
        <v>2201</v>
      </c>
      <c r="C107" s="68">
        <v>22</v>
      </c>
      <c r="D107" s="68" t="s">
        <v>13</v>
      </c>
      <c r="E107" s="68">
        <v>825</v>
      </c>
      <c r="F107" s="68">
        <v>0</v>
      </c>
      <c r="G107" s="68">
        <f t="shared" si="15"/>
        <v>825</v>
      </c>
      <c r="H107" s="79">
        <f t="shared" si="16"/>
        <v>907.50000000000011</v>
      </c>
      <c r="I107" s="78">
        <v>28680</v>
      </c>
      <c r="J107" s="80">
        <f t="shared" si="17"/>
        <v>23661000</v>
      </c>
      <c r="K107" s="81">
        <f t="shared" si="14"/>
        <v>27210150</v>
      </c>
      <c r="L107" s="81">
        <f t="shared" si="18"/>
        <v>18928800</v>
      </c>
      <c r="M107" s="82">
        <f t="shared" si="19"/>
        <v>68000</v>
      </c>
      <c r="N107" s="83">
        <f t="shared" si="20"/>
        <v>2722500.0000000005</v>
      </c>
      <c r="O107" s="78" t="s">
        <v>35</v>
      </c>
      <c r="S107" s="2"/>
    </row>
    <row r="108" spans="1:19" x14ac:dyDescent="0.25">
      <c r="A108" s="78">
        <v>106</v>
      </c>
      <c r="B108" s="68">
        <v>2205</v>
      </c>
      <c r="C108" s="68">
        <v>22</v>
      </c>
      <c r="D108" s="69" t="s">
        <v>13</v>
      </c>
      <c r="E108" s="68">
        <v>635</v>
      </c>
      <c r="F108" s="68">
        <v>40</v>
      </c>
      <c r="G108" s="68">
        <f t="shared" si="15"/>
        <v>675</v>
      </c>
      <c r="H108" s="79">
        <f t="shared" si="16"/>
        <v>742.50000000000011</v>
      </c>
      <c r="I108" s="78">
        <v>28680</v>
      </c>
      <c r="J108" s="80">
        <f t="shared" si="17"/>
        <v>19359000</v>
      </c>
      <c r="K108" s="81">
        <f t="shared" si="14"/>
        <v>22262850</v>
      </c>
      <c r="L108" s="81">
        <f t="shared" si="18"/>
        <v>15487200</v>
      </c>
      <c r="M108" s="82">
        <f t="shared" si="19"/>
        <v>55500</v>
      </c>
      <c r="N108" s="83">
        <f t="shared" si="20"/>
        <v>2227500.0000000005</v>
      </c>
      <c r="O108" s="78" t="s">
        <v>35</v>
      </c>
      <c r="S108" s="2"/>
    </row>
    <row r="109" spans="1:19" x14ac:dyDescent="0.25">
      <c r="A109" s="78">
        <v>107</v>
      </c>
      <c r="B109" s="68">
        <v>2206</v>
      </c>
      <c r="C109" s="68">
        <v>22</v>
      </c>
      <c r="D109" s="69" t="s">
        <v>13</v>
      </c>
      <c r="E109" s="68">
        <v>635</v>
      </c>
      <c r="F109" s="68">
        <v>40</v>
      </c>
      <c r="G109" s="68">
        <f t="shared" si="15"/>
        <v>675</v>
      </c>
      <c r="H109" s="79">
        <f t="shared" si="16"/>
        <v>742.50000000000011</v>
      </c>
      <c r="I109" s="78">
        <v>28680</v>
      </c>
      <c r="J109" s="80">
        <f t="shared" si="17"/>
        <v>19359000</v>
      </c>
      <c r="K109" s="81">
        <f t="shared" si="14"/>
        <v>22262850</v>
      </c>
      <c r="L109" s="81">
        <f t="shared" si="18"/>
        <v>15487200</v>
      </c>
      <c r="M109" s="82">
        <f t="shared" si="19"/>
        <v>55500</v>
      </c>
      <c r="N109" s="83">
        <f t="shared" si="20"/>
        <v>2227500.0000000005</v>
      </c>
      <c r="O109" s="78" t="s">
        <v>35</v>
      </c>
      <c r="S109" s="2"/>
    </row>
    <row r="110" spans="1:19" x14ac:dyDescent="0.25">
      <c r="A110" s="78">
        <v>108</v>
      </c>
      <c r="B110" s="68">
        <v>2207</v>
      </c>
      <c r="C110" s="68">
        <v>22</v>
      </c>
      <c r="D110" s="68" t="s">
        <v>11</v>
      </c>
      <c r="E110" s="68">
        <v>1025</v>
      </c>
      <c r="F110" s="68">
        <v>155</v>
      </c>
      <c r="G110" s="68">
        <f t="shared" si="15"/>
        <v>1180</v>
      </c>
      <c r="H110" s="79">
        <f t="shared" si="16"/>
        <v>1298</v>
      </c>
      <c r="I110" s="78">
        <v>28680</v>
      </c>
      <c r="J110" s="80">
        <f t="shared" si="17"/>
        <v>33842400</v>
      </c>
      <c r="K110" s="81">
        <f t="shared" si="14"/>
        <v>38918760</v>
      </c>
      <c r="L110" s="81">
        <f t="shared" si="18"/>
        <v>27073920</v>
      </c>
      <c r="M110" s="82">
        <f t="shared" si="19"/>
        <v>97500</v>
      </c>
      <c r="N110" s="83">
        <f t="shared" si="20"/>
        <v>3894000</v>
      </c>
      <c r="O110" s="78" t="s">
        <v>35</v>
      </c>
      <c r="S110" s="2"/>
    </row>
    <row r="111" spans="1:19" x14ac:dyDescent="0.25">
      <c r="A111" s="78">
        <v>109</v>
      </c>
      <c r="B111" s="68">
        <v>2208</v>
      </c>
      <c r="C111" s="68">
        <v>22</v>
      </c>
      <c r="D111" s="68" t="s">
        <v>11</v>
      </c>
      <c r="E111" s="68">
        <v>1025</v>
      </c>
      <c r="F111" s="68">
        <v>155</v>
      </c>
      <c r="G111" s="68">
        <f t="shared" si="15"/>
        <v>1180</v>
      </c>
      <c r="H111" s="79">
        <f t="shared" si="16"/>
        <v>1298</v>
      </c>
      <c r="I111" s="78">
        <v>28680</v>
      </c>
      <c r="J111" s="80">
        <f t="shared" si="17"/>
        <v>33842400</v>
      </c>
      <c r="K111" s="81">
        <f t="shared" si="14"/>
        <v>38918760</v>
      </c>
      <c r="L111" s="81">
        <f t="shared" si="18"/>
        <v>27073920</v>
      </c>
      <c r="M111" s="82">
        <f t="shared" si="19"/>
        <v>97500</v>
      </c>
      <c r="N111" s="83">
        <f t="shared" si="20"/>
        <v>3894000</v>
      </c>
      <c r="O111" s="78" t="s">
        <v>35</v>
      </c>
      <c r="S111" s="2"/>
    </row>
    <row r="112" spans="1:19" x14ac:dyDescent="0.25">
      <c r="A112" s="78">
        <v>110</v>
      </c>
      <c r="B112" s="68">
        <v>2301</v>
      </c>
      <c r="C112" s="68">
        <v>23</v>
      </c>
      <c r="D112" s="68" t="s">
        <v>13</v>
      </c>
      <c r="E112" s="68">
        <v>825</v>
      </c>
      <c r="F112" s="68">
        <v>0</v>
      </c>
      <c r="G112" s="68">
        <f t="shared" si="15"/>
        <v>825</v>
      </c>
      <c r="H112" s="79">
        <f t="shared" si="16"/>
        <v>907.50000000000011</v>
      </c>
      <c r="I112" s="78">
        <v>28760</v>
      </c>
      <c r="J112" s="80">
        <f t="shared" si="17"/>
        <v>23727000</v>
      </c>
      <c r="K112" s="81">
        <f t="shared" si="14"/>
        <v>27286050</v>
      </c>
      <c r="L112" s="81">
        <f t="shared" si="18"/>
        <v>18981600</v>
      </c>
      <c r="M112" s="82">
        <f t="shared" si="19"/>
        <v>68000</v>
      </c>
      <c r="N112" s="83">
        <f t="shared" si="20"/>
        <v>2722500.0000000005</v>
      </c>
      <c r="O112" s="78" t="s">
        <v>35</v>
      </c>
      <c r="S112" s="2"/>
    </row>
    <row r="113" spans="1:19" x14ac:dyDescent="0.25">
      <c r="A113" s="78">
        <v>111</v>
      </c>
      <c r="B113" s="68">
        <v>2303</v>
      </c>
      <c r="C113" s="68">
        <v>23</v>
      </c>
      <c r="D113" s="69" t="s">
        <v>13</v>
      </c>
      <c r="E113" s="68">
        <v>683</v>
      </c>
      <c r="F113" s="68">
        <v>37</v>
      </c>
      <c r="G113" s="68">
        <f t="shared" si="15"/>
        <v>720</v>
      </c>
      <c r="H113" s="79">
        <f t="shared" si="16"/>
        <v>792.00000000000011</v>
      </c>
      <c r="I113" s="78">
        <v>28760</v>
      </c>
      <c r="J113" s="80">
        <f t="shared" si="17"/>
        <v>20707200</v>
      </c>
      <c r="K113" s="81">
        <f t="shared" si="14"/>
        <v>23813280</v>
      </c>
      <c r="L113" s="81">
        <f t="shared" si="18"/>
        <v>16565760</v>
      </c>
      <c r="M113" s="82">
        <f t="shared" si="19"/>
        <v>59500</v>
      </c>
      <c r="N113" s="83">
        <f t="shared" si="20"/>
        <v>2376000.0000000005</v>
      </c>
      <c r="O113" s="78" t="s">
        <v>35</v>
      </c>
      <c r="S113" s="2"/>
    </row>
    <row r="114" spans="1:19" x14ac:dyDescent="0.25">
      <c r="A114" s="78">
        <v>112</v>
      </c>
      <c r="B114" s="68">
        <v>2304</v>
      </c>
      <c r="C114" s="68">
        <v>23</v>
      </c>
      <c r="D114" s="69" t="s">
        <v>13</v>
      </c>
      <c r="E114" s="68">
        <v>683</v>
      </c>
      <c r="F114" s="68">
        <v>37</v>
      </c>
      <c r="G114" s="68">
        <f t="shared" si="15"/>
        <v>720</v>
      </c>
      <c r="H114" s="79">
        <f t="shared" si="16"/>
        <v>792.00000000000011</v>
      </c>
      <c r="I114" s="78">
        <v>28760</v>
      </c>
      <c r="J114" s="80">
        <f t="shared" si="17"/>
        <v>20707200</v>
      </c>
      <c r="K114" s="81">
        <f t="shared" si="14"/>
        <v>23813280</v>
      </c>
      <c r="L114" s="81">
        <f t="shared" si="18"/>
        <v>16565760</v>
      </c>
      <c r="M114" s="82">
        <f t="shared" si="19"/>
        <v>59500</v>
      </c>
      <c r="N114" s="83">
        <f t="shared" si="20"/>
        <v>2376000.0000000005</v>
      </c>
      <c r="O114" s="78" t="s">
        <v>35</v>
      </c>
      <c r="S114" s="2"/>
    </row>
    <row r="115" spans="1:19" x14ac:dyDescent="0.25">
      <c r="A115" s="78">
        <v>113</v>
      </c>
      <c r="B115" s="68">
        <v>2305</v>
      </c>
      <c r="C115" s="68">
        <v>23</v>
      </c>
      <c r="D115" s="69" t="s">
        <v>13</v>
      </c>
      <c r="E115" s="68">
        <v>635</v>
      </c>
      <c r="F115" s="68">
        <v>40</v>
      </c>
      <c r="G115" s="68">
        <f t="shared" si="15"/>
        <v>675</v>
      </c>
      <c r="H115" s="79">
        <f t="shared" si="16"/>
        <v>742.50000000000011</v>
      </c>
      <c r="I115" s="78">
        <v>28760</v>
      </c>
      <c r="J115" s="80">
        <f t="shared" si="17"/>
        <v>19413000</v>
      </c>
      <c r="K115" s="81">
        <f t="shared" si="14"/>
        <v>22324950</v>
      </c>
      <c r="L115" s="81">
        <f t="shared" si="18"/>
        <v>15530400</v>
      </c>
      <c r="M115" s="82">
        <f t="shared" si="19"/>
        <v>56000</v>
      </c>
      <c r="N115" s="83">
        <f t="shared" si="20"/>
        <v>2227500.0000000005</v>
      </c>
      <c r="O115" s="78" t="s">
        <v>35</v>
      </c>
      <c r="S115" s="2"/>
    </row>
    <row r="116" spans="1:19" x14ac:dyDescent="0.25">
      <c r="A116" s="78">
        <v>114</v>
      </c>
      <c r="B116" s="68">
        <v>2306</v>
      </c>
      <c r="C116" s="68">
        <v>23</v>
      </c>
      <c r="D116" s="69" t="s">
        <v>13</v>
      </c>
      <c r="E116" s="68">
        <v>635</v>
      </c>
      <c r="F116" s="68">
        <v>40</v>
      </c>
      <c r="G116" s="68">
        <f t="shared" si="15"/>
        <v>675</v>
      </c>
      <c r="H116" s="79">
        <f t="shared" si="16"/>
        <v>742.50000000000011</v>
      </c>
      <c r="I116" s="78">
        <v>28760</v>
      </c>
      <c r="J116" s="80">
        <f t="shared" si="17"/>
        <v>19413000</v>
      </c>
      <c r="K116" s="81">
        <f t="shared" si="14"/>
        <v>22324950</v>
      </c>
      <c r="L116" s="81">
        <f t="shared" si="18"/>
        <v>15530400</v>
      </c>
      <c r="M116" s="82">
        <f t="shared" si="19"/>
        <v>56000</v>
      </c>
      <c r="N116" s="83">
        <f t="shared" si="20"/>
        <v>2227500.0000000005</v>
      </c>
      <c r="O116" s="78" t="s">
        <v>35</v>
      </c>
      <c r="S116" s="2"/>
    </row>
    <row r="117" spans="1:19" x14ac:dyDescent="0.25">
      <c r="A117" s="78">
        <v>115</v>
      </c>
      <c r="B117" s="68">
        <v>2307</v>
      </c>
      <c r="C117" s="68">
        <v>23</v>
      </c>
      <c r="D117" s="68" t="s">
        <v>11</v>
      </c>
      <c r="E117" s="68">
        <v>1025</v>
      </c>
      <c r="F117" s="68">
        <v>155</v>
      </c>
      <c r="G117" s="68">
        <f t="shared" si="15"/>
        <v>1180</v>
      </c>
      <c r="H117" s="79">
        <f t="shared" si="16"/>
        <v>1298</v>
      </c>
      <c r="I117" s="78">
        <v>28760</v>
      </c>
      <c r="J117" s="80">
        <f t="shared" si="17"/>
        <v>33936800</v>
      </c>
      <c r="K117" s="81">
        <f t="shared" si="14"/>
        <v>39027320</v>
      </c>
      <c r="L117" s="81">
        <f t="shared" si="18"/>
        <v>27149440</v>
      </c>
      <c r="M117" s="82">
        <f t="shared" si="19"/>
        <v>97500</v>
      </c>
      <c r="N117" s="83">
        <f t="shared" si="20"/>
        <v>3894000</v>
      </c>
      <c r="O117" s="78" t="s">
        <v>35</v>
      </c>
      <c r="S117" s="2"/>
    </row>
    <row r="118" spans="1:19" x14ac:dyDescent="0.25">
      <c r="A118" s="78">
        <v>116</v>
      </c>
      <c r="B118" s="68">
        <v>2308</v>
      </c>
      <c r="C118" s="68">
        <v>23</v>
      </c>
      <c r="D118" s="68" t="s">
        <v>11</v>
      </c>
      <c r="E118" s="68">
        <v>1025</v>
      </c>
      <c r="F118" s="68">
        <v>155</v>
      </c>
      <c r="G118" s="68">
        <f t="shared" si="15"/>
        <v>1180</v>
      </c>
      <c r="H118" s="79">
        <f t="shared" si="16"/>
        <v>1298</v>
      </c>
      <c r="I118" s="78">
        <v>28760</v>
      </c>
      <c r="J118" s="80">
        <f t="shared" si="17"/>
        <v>33936800</v>
      </c>
      <c r="K118" s="81">
        <f t="shared" si="14"/>
        <v>39027320</v>
      </c>
      <c r="L118" s="81">
        <f t="shared" si="18"/>
        <v>27149440</v>
      </c>
      <c r="M118" s="82">
        <f t="shared" si="19"/>
        <v>97500</v>
      </c>
      <c r="N118" s="83">
        <f t="shared" si="20"/>
        <v>3894000</v>
      </c>
      <c r="O118" s="78" t="s">
        <v>35</v>
      </c>
      <c r="S118" s="2"/>
    </row>
    <row r="119" spans="1:19" x14ac:dyDescent="0.25">
      <c r="A119" s="78">
        <v>117</v>
      </c>
      <c r="B119" s="68">
        <v>2401</v>
      </c>
      <c r="C119" s="68">
        <v>24</v>
      </c>
      <c r="D119" s="68" t="s">
        <v>13</v>
      </c>
      <c r="E119" s="68">
        <v>825</v>
      </c>
      <c r="F119" s="68">
        <v>0</v>
      </c>
      <c r="G119" s="68">
        <f t="shared" si="15"/>
        <v>825</v>
      </c>
      <c r="H119" s="79">
        <f t="shared" si="16"/>
        <v>907.50000000000011</v>
      </c>
      <c r="I119" s="78">
        <v>28840</v>
      </c>
      <c r="J119" s="80">
        <f t="shared" si="17"/>
        <v>23793000</v>
      </c>
      <c r="K119" s="81">
        <f t="shared" si="14"/>
        <v>27361950</v>
      </c>
      <c r="L119" s="81">
        <f t="shared" si="18"/>
        <v>19034400</v>
      </c>
      <c r="M119" s="82">
        <f t="shared" si="19"/>
        <v>68500</v>
      </c>
      <c r="N119" s="83">
        <f t="shared" si="20"/>
        <v>2722500.0000000005</v>
      </c>
      <c r="O119" s="78" t="s">
        <v>35</v>
      </c>
      <c r="S119" s="2"/>
    </row>
    <row r="120" spans="1:19" x14ac:dyDescent="0.25">
      <c r="A120" s="78">
        <v>118</v>
      </c>
      <c r="B120" s="68">
        <v>2403</v>
      </c>
      <c r="C120" s="68">
        <v>24</v>
      </c>
      <c r="D120" s="69" t="s">
        <v>13</v>
      </c>
      <c r="E120" s="68">
        <v>683</v>
      </c>
      <c r="F120" s="68">
        <v>37</v>
      </c>
      <c r="G120" s="68">
        <f t="shared" si="15"/>
        <v>720</v>
      </c>
      <c r="H120" s="79">
        <f t="shared" si="16"/>
        <v>792.00000000000011</v>
      </c>
      <c r="I120" s="78">
        <v>28840</v>
      </c>
      <c r="J120" s="80">
        <f t="shared" si="17"/>
        <v>20764800</v>
      </c>
      <c r="K120" s="81">
        <f t="shared" si="14"/>
        <v>23879520</v>
      </c>
      <c r="L120" s="81">
        <f t="shared" si="18"/>
        <v>16611840</v>
      </c>
      <c r="M120" s="82">
        <f t="shared" si="19"/>
        <v>59500</v>
      </c>
      <c r="N120" s="83">
        <f t="shared" si="20"/>
        <v>2376000.0000000005</v>
      </c>
      <c r="O120" s="78" t="s">
        <v>35</v>
      </c>
      <c r="S120" s="2"/>
    </row>
    <row r="121" spans="1:19" x14ac:dyDescent="0.25">
      <c r="A121" s="78">
        <v>119</v>
      </c>
      <c r="B121" s="68">
        <v>2404</v>
      </c>
      <c r="C121" s="68">
        <v>24</v>
      </c>
      <c r="D121" s="69" t="s">
        <v>13</v>
      </c>
      <c r="E121" s="68">
        <v>683</v>
      </c>
      <c r="F121" s="68">
        <v>37</v>
      </c>
      <c r="G121" s="68">
        <f t="shared" si="15"/>
        <v>720</v>
      </c>
      <c r="H121" s="79">
        <f t="shared" si="16"/>
        <v>792.00000000000011</v>
      </c>
      <c r="I121" s="78">
        <v>28840</v>
      </c>
      <c r="J121" s="80">
        <f t="shared" si="17"/>
        <v>20764800</v>
      </c>
      <c r="K121" s="81">
        <f t="shared" si="14"/>
        <v>23879520</v>
      </c>
      <c r="L121" s="81">
        <f t="shared" si="18"/>
        <v>16611840</v>
      </c>
      <c r="M121" s="82">
        <f t="shared" si="19"/>
        <v>59500</v>
      </c>
      <c r="N121" s="83">
        <f t="shared" si="20"/>
        <v>2376000.0000000005</v>
      </c>
      <c r="O121" s="78" t="s">
        <v>35</v>
      </c>
      <c r="S121" s="2"/>
    </row>
    <row r="122" spans="1:19" x14ac:dyDescent="0.25">
      <c r="A122" s="78">
        <v>120</v>
      </c>
      <c r="B122" s="68">
        <v>2405</v>
      </c>
      <c r="C122" s="68">
        <v>24</v>
      </c>
      <c r="D122" s="69" t="s">
        <v>13</v>
      </c>
      <c r="E122" s="68">
        <v>635</v>
      </c>
      <c r="F122" s="68">
        <v>40</v>
      </c>
      <c r="G122" s="68">
        <f t="shared" si="15"/>
        <v>675</v>
      </c>
      <c r="H122" s="79">
        <f t="shared" si="16"/>
        <v>742.50000000000011</v>
      </c>
      <c r="I122" s="78">
        <v>28840</v>
      </c>
      <c r="J122" s="80">
        <f t="shared" si="17"/>
        <v>19467000</v>
      </c>
      <c r="K122" s="81">
        <f t="shared" si="14"/>
        <v>22387050</v>
      </c>
      <c r="L122" s="81">
        <f t="shared" si="18"/>
        <v>15573600</v>
      </c>
      <c r="M122" s="82">
        <f t="shared" si="19"/>
        <v>56000</v>
      </c>
      <c r="N122" s="83">
        <f t="shared" si="20"/>
        <v>2227500.0000000005</v>
      </c>
      <c r="O122" s="78" t="s">
        <v>35</v>
      </c>
      <c r="S122" s="2"/>
    </row>
    <row r="123" spans="1:19" x14ac:dyDescent="0.25">
      <c r="A123" s="78">
        <v>121</v>
      </c>
      <c r="B123" s="68">
        <v>2406</v>
      </c>
      <c r="C123" s="68">
        <v>24</v>
      </c>
      <c r="D123" s="69" t="s">
        <v>13</v>
      </c>
      <c r="E123" s="68">
        <v>635</v>
      </c>
      <c r="F123" s="68">
        <v>40</v>
      </c>
      <c r="G123" s="68">
        <f t="shared" si="15"/>
        <v>675</v>
      </c>
      <c r="H123" s="79">
        <f t="shared" si="16"/>
        <v>742.50000000000011</v>
      </c>
      <c r="I123" s="78">
        <v>28840</v>
      </c>
      <c r="J123" s="80">
        <f t="shared" si="17"/>
        <v>19467000</v>
      </c>
      <c r="K123" s="81">
        <f t="shared" si="14"/>
        <v>22387050</v>
      </c>
      <c r="L123" s="81">
        <f t="shared" si="18"/>
        <v>15573600</v>
      </c>
      <c r="M123" s="82">
        <f t="shared" si="19"/>
        <v>56000</v>
      </c>
      <c r="N123" s="83">
        <f t="shared" si="20"/>
        <v>2227500.0000000005</v>
      </c>
      <c r="O123" s="78" t="s">
        <v>35</v>
      </c>
      <c r="S123" s="2"/>
    </row>
    <row r="124" spans="1:19" x14ac:dyDescent="0.25">
      <c r="A124" s="78">
        <v>122</v>
      </c>
      <c r="B124" s="68">
        <v>2407</v>
      </c>
      <c r="C124" s="68">
        <v>24</v>
      </c>
      <c r="D124" s="68" t="s">
        <v>11</v>
      </c>
      <c r="E124" s="68">
        <v>1025</v>
      </c>
      <c r="F124" s="68">
        <v>155</v>
      </c>
      <c r="G124" s="68">
        <f t="shared" si="15"/>
        <v>1180</v>
      </c>
      <c r="H124" s="79">
        <f t="shared" si="16"/>
        <v>1298</v>
      </c>
      <c r="I124" s="78">
        <v>28840</v>
      </c>
      <c r="J124" s="80">
        <f t="shared" si="17"/>
        <v>34031200</v>
      </c>
      <c r="K124" s="81">
        <f t="shared" si="14"/>
        <v>39135880</v>
      </c>
      <c r="L124" s="81">
        <f t="shared" si="18"/>
        <v>27224960</v>
      </c>
      <c r="M124" s="82">
        <f t="shared" si="19"/>
        <v>98000</v>
      </c>
      <c r="N124" s="83">
        <f t="shared" si="20"/>
        <v>3894000</v>
      </c>
      <c r="O124" s="78" t="s">
        <v>35</v>
      </c>
      <c r="S124" s="2"/>
    </row>
    <row r="125" spans="1:19" x14ac:dyDescent="0.25">
      <c r="A125" s="78">
        <v>123</v>
      </c>
      <c r="B125" s="68">
        <v>2408</v>
      </c>
      <c r="C125" s="68">
        <v>24</v>
      </c>
      <c r="D125" s="68" t="s">
        <v>11</v>
      </c>
      <c r="E125" s="68">
        <v>1025</v>
      </c>
      <c r="F125" s="68">
        <v>155</v>
      </c>
      <c r="G125" s="68">
        <f t="shared" si="15"/>
        <v>1180</v>
      </c>
      <c r="H125" s="79">
        <f t="shared" si="16"/>
        <v>1298</v>
      </c>
      <c r="I125" s="78">
        <v>28840</v>
      </c>
      <c r="J125" s="80">
        <f t="shared" si="17"/>
        <v>34031200</v>
      </c>
      <c r="K125" s="81">
        <f t="shared" si="14"/>
        <v>39135880</v>
      </c>
      <c r="L125" s="81">
        <f t="shared" si="18"/>
        <v>27224960</v>
      </c>
      <c r="M125" s="82">
        <f t="shared" si="19"/>
        <v>98000</v>
      </c>
      <c r="N125" s="83">
        <f t="shared" si="20"/>
        <v>3894000</v>
      </c>
      <c r="O125" s="78" t="s">
        <v>35</v>
      </c>
      <c r="S125" s="2"/>
    </row>
    <row r="126" spans="1:19" x14ac:dyDescent="0.25">
      <c r="A126" s="78">
        <v>124</v>
      </c>
      <c r="B126" s="68">
        <v>2501</v>
      </c>
      <c r="C126" s="68">
        <v>25</v>
      </c>
      <c r="D126" s="68" t="s">
        <v>13</v>
      </c>
      <c r="E126" s="68">
        <v>825</v>
      </c>
      <c r="F126" s="68">
        <v>0</v>
      </c>
      <c r="G126" s="68">
        <f t="shared" si="15"/>
        <v>825</v>
      </c>
      <c r="H126" s="79">
        <f t="shared" si="16"/>
        <v>907.50000000000011</v>
      </c>
      <c r="I126" s="78">
        <v>28920</v>
      </c>
      <c r="J126" s="80">
        <f t="shared" si="17"/>
        <v>23859000</v>
      </c>
      <c r="K126" s="81">
        <f t="shared" si="14"/>
        <v>27437850</v>
      </c>
      <c r="L126" s="81">
        <f t="shared" si="18"/>
        <v>19087200</v>
      </c>
      <c r="M126" s="82">
        <f t="shared" si="19"/>
        <v>68500</v>
      </c>
      <c r="N126" s="83">
        <f t="shared" si="20"/>
        <v>2722500.0000000005</v>
      </c>
      <c r="O126" s="78" t="s">
        <v>35</v>
      </c>
      <c r="S126" s="2"/>
    </row>
    <row r="127" spans="1:19" x14ac:dyDescent="0.25">
      <c r="A127" s="78">
        <v>125</v>
      </c>
      <c r="B127" s="68">
        <v>2503</v>
      </c>
      <c r="C127" s="68">
        <v>25</v>
      </c>
      <c r="D127" s="69" t="s">
        <v>13</v>
      </c>
      <c r="E127" s="68">
        <v>683</v>
      </c>
      <c r="F127" s="68">
        <v>37</v>
      </c>
      <c r="G127" s="68">
        <f t="shared" si="15"/>
        <v>720</v>
      </c>
      <c r="H127" s="79">
        <f t="shared" si="16"/>
        <v>792.00000000000011</v>
      </c>
      <c r="I127" s="78">
        <v>28920</v>
      </c>
      <c r="J127" s="80">
        <f t="shared" si="17"/>
        <v>20822400</v>
      </c>
      <c r="K127" s="81">
        <f t="shared" si="14"/>
        <v>23945760</v>
      </c>
      <c r="L127" s="81">
        <f t="shared" si="18"/>
        <v>16657920</v>
      </c>
      <c r="M127" s="82">
        <f t="shared" si="19"/>
        <v>60000</v>
      </c>
      <c r="N127" s="83">
        <f t="shared" si="20"/>
        <v>2376000.0000000005</v>
      </c>
      <c r="O127" s="78" t="s">
        <v>35</v>
      </c>
      <c r="S127" s="2"/>
    </row>
    <row r="128" spans="1:19" x14ac:dyDescent="0.25">
      <c r="A128" s="78">
        <v>126</v>
      </c>
      <c r="B128" s="68">
        <v>2504</v>
      </c>
      <c r="C128" s="68">
        <v>25</v>
      </c>
      <c r="D128" s="69" t="s">
        <v>13</v>
      </c>
      <c r="E128" s="68">
        <v>683</v>
      </c>
      <c r="F128" s="68">
        <v>37</v>
      </c>
      <c r="G128" s="68">
        <f t="shared" si="15"/>
        <v>720</v>
      </c>
      <c r="H128" s="79">
        <f t="shared" si="16"/>
        <v>792.00000000000011</v>
      </c>
      <c r="I128" s="78">
        <v>28920</v>
      </c>
      <c r="J128" s="80">
        <f t="shared" si="17"/>
        <v>20822400</v>
      </c>
      <c r="K128" s="81">
        <f t="shared" si="14"/>
        <v>23945760</v>
      </c>
      <c r="L128" s="81">
        <f t="shared" si="18"/>
        <v>16657920</v>
      </c>
      <c r="M128" s="82">
        <f t="shared" si="19"/>
        <v>60000</v>
      </c>
      <c r="N128" s="83">
        <f t="shared" si="20"/>
        <v>2376000.0000000005</v>
      </c>
      <c r="O128" s="78" t="s">
        <v>35</v>
      </c>
      <c r="S128" s="2"/>
    </row>
    <row r="129" spans="1:23" x14ac:dyDescent="0.25">
      <c r="A129" s="78">
        <v>127</v>
      </c>
      <c r="B129" s="68">
        <v>2505</v>
      </c>
      <c r="C129" s="68">
        <v>25</v>
      </c>
      <c r="D129" s="69" t="s">
        <v>13</v>
      </c>
      <c r="E129" s="68">
        <v>635</v>
      </c>
      <c r="F129" s="68">
        <v>40</v>
      </c>
      <c r="G129" s="68">
        <f t="shared" si="15"/>
        <v>675</v>
      </c>
      <c r="H129" s="79">
        <f t="shared" si="16"/>
        <v>742.50000000000011</v>
      </c>
      <c r="I129" s="78">
        <v>28920</v>
      </c>
      <c r="J129" s="80">
        <f t="shared" si="17"/>
        <v>19521000</v>
      </c>
      <c r="K129" s="81">
        <f t="shared" si="14"/>
        <v>22449150</v>
      </c>
      <c r="L129" s="81">
        <f t="shared" si="18"/>
        <v>15616800</v>
      </c>
      <c r="M129" s="82">
        <f t="shared" si="19"/>
        <v>56000</v>
      </c>
      <c r="N129" s="83">
        <f t="shared" si="20"/>
        <v>2227500.0000000005</v>
      </c>
      <c r="O129" s="78" t="s">
        <v>35</v>
      </c>
      <c r="S129" s="2"/>
    </row>
    <row r="130" spans="1:23" x14ac:dyDescent="0.25">
      <c r="A130" s="78">
        <v>128</v>
      </c>
      <c r="B130" s="68">
        <v>2506</v>
      </c>
      <c r="C130" s="68">
        <v>25</v>
      </c>
      <c r="D130" s="69" t="s">
        <v>13</v>
      </c>
      <c r="E130" s="68">
        <v>635</v>
      </c>
      <c r="F130" s="68">
        <v>40</v>
      </c>
      <c r="G130" s="68">
        <f t="shared" si="15"/>
        <v>675</v>
      </c>
      <c r="H130" s="79">
        <f t="shared" si="16"/>
        <v>742.50000000000011</v>
      </c>
      <c r="I130" s="78">
        <v>28920</v>
      </c>
      <c r="J130" s="80">
        <f t="shared" si="17"/>
        <v>19521000</v>
      </c>
      <c r="K130" s="81">
        <f t="shared" si="14"/>
        <v>22449150</v>
      </c>
      <c r="L130" s="81">
        <f t="shared" si="18"/>
        <v>15616800</v>
      </c>
      <c r="M130" s="82">
        <f t="shared" si="19"/>
        <v>56000</v>
      </c>
      <c r="N130" s="83">
        <f t="shared" si="20"/>
        <v>2227500.0000000005</v>
      </c>
      <c r="O130" s="78" t="s">
        <v>35</v>
      </c>
      <c r="S130" s="2"/>
    </row>
    <row r="131" spans="1:23" x14ac:dyDescent="0.25">
      <c r="A131" s="78">
        <v>129</v>
      </c>
      <c r="B131" s="68">
        <v>2507</v>
      </c>
      <c r="C131" s="68">
        <v>25</v>
      </c>
      <c r="D131" s="68" t="s">
        <v>11</v>
      </c>
      <c r="E131" s="68">
        <v>1025</v>
      </c>
      <c r="F131" s="68">
        <v>155</v>
      </c>
      <c r="G131" s="68">
        <f t="shared" si="15"/>
        <v>1180</v>
      </c>
      <c r="H131" s="79">
        <f t="shared" si="16"/>
        <v>1298</v>
      </c>
      <c r="I131" s="78">
        <v>28920</v>
      </c>
      <c r="J131" s="80">
        <f t="shared" si="17"/>
        <v>34125600</v>
      </c>
      <c r="K131" s="81">
        <f t="shared" si="14"/>
        <v>39244440</v>
      </c>
      <c r="L131" s="81">
        <f t="shared" si="18"/>
        <v>27300480</v>
      </c>
      <c r="M131" s="82">
        <f t="shared" si="19"/>
        <v>98000</v>
      </c>
      <c r="N131" s="83">
        <f t="shared" si="20"/>
        <v>3894000</v>
      </c>
      <c r="O131" s="78" t="s">
        <v>35</v>
      </c>
      <c r="S131" s="2"/>
    </row>
    <row r="132" spans="1:23" x14ac:dyDescent="0.25">
      <c r="A132" s="78">
        <v>130</v>
      </c>
      <c r="B132" s="68">
        <v>2508</v>
      </c>
      <c r="C132" s="68">
        <v>25</v>
      </c>
      <c r="D132" s="68" t="s">
        <v>11</v>
      </c>
      <c r="E132" s="68">
        <v>1025</v>
      </c>
      <c r="F132" s="68">
        <v>155</v>
      </c>
      <c r="G132" s="68">
        <f t="shared" si="15"/>
        <v>1180</v>
      </c>
      <c r="H132" s="79">
        <f t="shared" si="16"/>
        <v>1298</v>
      </c>
      <c r="I132" s="78">
        <v>28920</v>
      </c>
      <c r="J132" s="80">
        <f t="shared" si="17"/>
        <v>34125600</v>
      </c>
      <c r="K132" s="81">
        <f t="shared" ref="K132:K140" si="21">ROUND(J132*1.15,0)</f>
        <v>39244440</v>
      </c>
      <c r="L132" s="81">
        <f t="shared" si="18"/>
        <v>27300480</v>
      </c>
      <c r="M132" s="82">
        <f t="shared" si="19"/>
        <v>98000</v>
      </c>
      <c r="N132" s="83">
        <f t="shared" si="20"/>
        <v>3894000</v>
      </c>
      <c r="O132" s="78" t="s">
        <v>35</v>
      </c>
      <c r="S132" s="2"/>
    </row>
    <row r="133" spans="1:23" x14ac:dyDescent="0.25">
      <c r="A133" s="78">
        <v>131</v>
      </c>
      <c r="B133" s="68">
        <v>2601</v>
      </c>
      <c r="C133" s="68">
        <v>26</v>
      </c>
      <c r="D133" s="68" t="s">
        <v>13</v>
      </c>
      <c r="E133" s="68">
        <v>825</v>
      </c>
      <c r="F133" s="68">
        <v>0</v>
      </c>
      <c r="G133" s="68">
        <f t="shared" si="15"/>
        <v>825</v>
      </c>
      <c r="H133" s="79">
        <f t="shared" si="16"/>
        <v>907.50000000000011</v>
      </c>
      <c r="I133" s="78">
        <v>29000</v>
      </c>
      <c r="J133" s="80">
        <f t="shared" si="17"/>
        <v>23925000</v>
      </c>
      <c r="K133" s="81">
        <f t="shared" si="21"/>
        <v>27513750</v>
      </c>
      <c r="L133" s="81">
        <f t="shared" si="18"/>
        <v>19140000</v>
      </c>
      <c r="M133" s="82">
        <f t="shared" si="19"/>
        <v>69000</v>
      </c>
      <c r="N133" s="83">
        <f t="shared" si="20"/>
        <v>2722500.0000000005</v>
      </c>
      <c r="O133" s="78" t="s">
        <v>35</v>
      </c>
      <c r="S133" s="2"/>
    </row>
    <row r="134" spans="1:23" x14ac:dyDescent="0.25">
      <c r="A134" s="78">
        <v>132</v>
      </c>
      <c r="B134" s="68">
        <v>2602</v>
      </c>
      <c r="C134" s="68">
        <v>26</v>
      </c>
      <c r="D134" s="69" t="s">
        <v>13</v>
      </c>
      <c r="E134" s="68">
        <v>710</v>
      </c>
      <c r="F134" s="68">
        <v>0</v>
      </c>
      <c r="G134" s="68">
        <f t="shared" si="15"/>
        <v>710</v>
      </c>
      <c r="H134" s="79">
        <f t="shared" si="16"/>
        <v>781.00000000000011</v>
      </c>
      <c r="I134" s="78">
        <v>29000</v>
      </c>
      <c r="J134" s="80">
        <f t="shared" si="17"/>
        <v>20590000</v>
      </c>
      <c r="K134" s="81">
        <f t="shared" si="21"/>
        <v>23678500</v>
      </c>
      <c r="L134" s="81">
        <f t="shared" si="18"/>
        <v>16472000</v>
      </c>
      <c r="M134" s="82">
        <f t="shared" si="19"/>
        <v>59000</v>
      </c>
      <c r="N134" s="83">
        <f t="shared" si="20"/>
        <v>2343000.0000000005</v>
      </c>
      <c r="O134" s="78" t="s">
        <v>35</v>
      </c>
      <c r="S134" s="2"/>
    </row>
    <row r="135" spans="1:23" x14ac:dyDescent="0.25">
      <c r="A135" s="78">
        <v>133</v>
      </c>
      <c r="B135" s="68">
        <v>2603</v>
      </c>
      <c r="C135" s="68">
        <v>26</v>
      </c>
      <c r="D135" s="69" t="s">
        <v>13</v>
      </c>
      <c r="E135" s="68">
        <v>683</v>
      </c>
      <c r="F135" s="68">
        <v>37</v>
      </c>
      <c r="G135" s="68">
        <f t="shared" si="15"/>
        <v>720</v>
      </c>
      <c r="H135" s="79">
        <f t="shared" si="16"/>
        <v>792.00000000000011</v>
      </c>
      <c r="I135" s="78">
        <v>29000</v>
      </c>
      <c r="J135" s="80">
        <f t="shared" si="17"/>
        <v>20880000</v>
      </c>
      <c r="K135" s="81">
        <f t="shared" si="21"/>
        <v>24012000</v>
      </c>
      <c r="L135" s="81">
        <f t="shared" si="18"/>
        <v>16704000</v>
      </c>
      <c r="M135" s="82">
        <f t="shared" si="19"/>
        <v>60000</v>
      </c>
      <c r="N135" s="83">
        <f t="shared" ref="N135:N198" si="22">H135*3000</f>
        <v>2376000.0000000005</v>
      </c>
      <c r="O135" s="78" t="s">
        <v>35</v>
      </c>
      <c r="S135" s="2"/>
    </row>
    <row r="136" spans="1:23" x14ac:dyDescent="0.25">
      <c r="A136" s="78">
        <v>134</v>
      </c>
      <c r="B136" s="68">
        <v>2604</v>
      </c>
      <c r="C136" s="68">
        <v>26</v>
      </c>
      <c r="D136" s="69" t="s">
        <v>13</v>
      </c>
      <c r="E136" s="68">
        <v>683</v>
      </c>
      <c r="F136" s="68">
        <v>37</v>
      </c>
      <c r="G136" s="68">
        <f t="shared" ref="G136:G140" si="23">E136+F136</f>
        <v>720</v>
      </c>
      <c r="H136" s="79">
        <f t="shared" ref="H136:H140" si="24">G136*1.1</f>
        <v>792.00000000000011</v>
      </c>
      <c r="I136" s="78">
        <v>29000</v>
      </c>
      <c r="J136" s="80">
        <f t="shared" si="17"/>
        <v>20880000</v>
      </c>
      <c r="K136" s="81">
        <f t="shared" si="21"/>
        <v>24012000</v>
      </c>
      <c r="L136" s="81">
        <f t="shared" ref="L136:L140" si="25">J136*0.8</f>
        <v>16704000</v>
      </c>
      <c r="M136" s="82">
        <f t="shared" ref="M136:M140" si="26">MROUND((K136*0.03/12),500)</f>
        <v>60000</v>
      </c>
      <c r="N136" s="83">
        <f t="shared" si="22"/>
        <v>2376000.0000000005</v>
      </c>
      <c r="O136" s="78" t="s">
        <v>35</v>
      </c>
      <c r="S136" s="2"/>
    </row>
    <row r="137" spans="1:23" x14ac:dyDescent="0.25">
      <c r="A137" s="78">
        <v>135</v>
      </c>
      <c r="B137" s="68">
        <v>2605</v>
      </c>
      <c r="C137" s="68">
        <v>26</v>
      </c>
      <c r="D137" s="69" t="s">
        <v>13</v>
      </c>
      <c r="E137" s="68">
        <v>635</v>
      </c>
      <c r="F137" s="68">
        <v>40</v>
      </c>
      <c r="G137" s="68">
        <f t="shared" si="23"/>
        <v>675</v>
      </c>
      <c r="H137" s="79">
        <f t="shared" si="24"/>
        <v>742.50000000000011</v>
      </c>
      <c r="I137" s="78">
        <v>29000</v>
      </c>
      <c r="J137" s="80">
        <f t="shared" ref="J137:J141" si="27">G137*I137</f>
        <v>19575000</v>
      </c>
      <c r="K137" s="81">
        <f t="shared" si="21"/>
        <v>22511250</v>
      </c>
      <c r="L137" s="81">
        <f t="shared" si="25"/>
        <v>15660000</v>
      </c>
      <c r="M137" s="82">
        <f t="shared" si="26"/>
        <v>56500</v>
      </c>
      <c r="N137" s="83">
        <f t="shared" si="22"/>
        <v>2227500.0000000005</v>
      </c>
      <c r="O137" s="78" t="s">
        <v>35</v>
      </c>
      <c r="S137" s="2"/>
    </row>
    <row r="138" spans="1:23" x14ac:dyDescent="0.25">
      <c r="A138" s="78">
        <v>136</v>
      </c>
      <c r="B138" s="68">
        <v>2606</v>
      </c>
      <c r="C138" s="68">
        <v>26</v>
      </c>
      <c r="D138" s="69" t="s">
        <v>13</v>
      </c>
      <c r="E138" s="68">
        <v>635</v>
      </c>
      <c r="F138" s="68">
        <v>40</v>
      </c>
      <c r="G138" s="68">
        <f t="shared" si="23"/>
        <v>675</v>
      </c>
      <c r="H138" s="79">
        <f t="shared" si="24"/>
        <v>742.50000000000011</v>
      </c>
      <c r="I138" s="78">
        <v>29000</v>
      </c>
      <c r="J138" s="80">
        <f t="shared" si="27"/>
        <v>19575000</v>
      </c>
      <c r="K138" s="81">
        <f t="shared" si="21"/>
        <v>22511250</v>
      </c>
      <c r="L138" s="81">
        <f t="shared" si="25"/>
        <v>15660000</v>
      </c>
      <c r="M138" s="82">
        <f t="shared" si="26"/>
        <v>56500</v>
      </c>
      <c r="N138" s="83">
        <f t="shared" si="22"/>
        <v>2227500.0000000005</v>
      </c>
      <c r="O138" s="78" t="s">
        <v>35</v>
      </c>
      <c r="S138" s="2"/>
    </row>
    <row r="139" spans="1:23" x14ac:dyDescent="0.25">
      <c r="A139" s="78">
        <v>137</v>
      </c>
      <c r="B139" s="68">
        <v>2607</v>
      </c>
      <c r="C139" s="68">
        <v>26</v>
      </c>
      <c r="D139" s="68" t="s">
        <v>11</v>
      </c>
      <c r="E139" s="68">
        <v>1025</v>
      </c>
      <c r="F139" s="68">
        <v>155</v>
      </c>
      <c r="G139" s="68">
        <f t="shared" si="23"/>
        <v>1180</v>
      </c>
      <c r="H139" s="79">
        <f t="shared" si="24"/>
        <v>1298</v>
      </c>
      <c r="I139" s="78">
        <v>29000</v>
      </c>
      <c r="J139" s="80">
        <f t="shared" si="27"/>
        <v>34220000</v>
      </c>
      <c r="K139" s="81">
        <f t="shared" si="21"/>
        <v>39353000</v>
      </c>
      <c r="L139" s="81">
        <f t="shared" si="25"/>
        <v>27376000</v>
      </c>
      <c r="M139" s="82">
        <f t="shared" si="26"/>
        <v>98500</v>
      </c>
      <c r="N139" s="83">
        <f t="shared" si="22"/>
        <v>3894000</v>
      </c>
      <c r="O139" s="78" t="s">
        <v>35</v>
      </c>
      <c r="S139" s="2"/>
    </row>
    <row r="140" spans="1:23" x14ac:dyDescent="0.25">
      <c r="A140" s="78">
        <v>138</v>
      </c>
      <c r="B140" s="68">
        <v>2608</v>
      </c>
      <c r="C140" s="68">
        <v>26</v>
      </c>
      <c r="D140" s="68" t="s">
        <v>11</v>
      </c>
      <c r="E140" s="68">
        <v>1025</v>
      </c>
      <c r="F140" s="68">
        <v>155</v>
      </c>
      <c r="G140" s="68">
        <f t="shared" si="23"/>
        <v>1180</v>
      </c>
      <c r="H140" s="79">
        <f t="shared" si="24"/>
        <v>1298</v>
      </c>
      <c r="I140" s="78">
        <v>29000</v>
      </c>
      <c r="J140" s="80">
        <f t="shared" si="27"/>
        <v>34220000</v>
      </c>
      <c r="K140" s="81">
        <f t="shared" si="21"/>
        <v>39353000</v>
      </c>
      <c r="L140" s="81">
        <f t="shared" si="25"/>
        <v>27376000</v>
      </c>
      <c r="M140" s="82">
        <f t="shared" si="26"/>
        <v>98500</v>
      </c>
      <c r="N140" s="83">
        <f t="shared" si="22"/>
        <v>3894000</v>
      </c>
      <c r="O140" s="78" t="s">
        <v>35</v>
      </c>
      <c r="S140" s="2"/>
    </row>
    <row r="141" spans="1:23" ht="16.5" x14ac:dyDescent="0.3">
      <c r="A141" s="84" t="s">
        <v>3</v>
      </c>
      <c r="B141" s="84"/>
      <c r="C141" s="84"/>
      <c r="D141" s="84"/>
      <c r="E141" s="85">
        <f>SUM(E3:E140)</f>
        <v>108334</v>
      </c>
      <c r="F141" s="85">
        <f>SUM(F3:F140)</f>
        <v>9861</v>
      </c>
      <c r="G141" s="86">
        <f>SUM(G3:G140)</f>
        <v>118195</v>
      </c>
      <c r="H141" s="86">
        <f>SUM(H3:H140)</f>
        <v>130014.5</v>
      </c>
      <c r="I141" s="78"/>
      <c r="J141" s="87">
        <f t="shared" ref="J141:L141" si="28">SUM(J3:J140)</f>
        <v>3324085400</v>
      </c>
      <c r="K141" s="87">
        <f t="shared" si="28"/>
        <v>3822698210</v>
      </c>
      <c r="L141" s="87">
        <f t="shared" si="28"/>
        <v>2659268320</v>
      </c>
      <c r="M141" s="88"/>
      <c r="N141" s="89">
        <f>SUM(N3:N140)</f>
        <v>390043500</v>
      </c>
      <c r="O141" s="78"/>
      <c r="S141" s="2"/>
      <c r="V141" s="4"/>
      <c r="W141" s="4"/>
    </row>
    <row r="142" spans="1:23" ht="16.5" x14ac:dyDescent="0.3">
      <c r="A142" s="18"/>
      <c r="B142" s="25"/>
      <c r="C142" s="33"/>
      <c r="D142" s="33"/>
      <c r="E142" s="33"/>
      <c r="F142" s="33"/>
      <c r="G142" s="33"/>
      <c r="H142" s="33"/>
      <c r="I142" s="18"/>
      <c r="J142" s="52"/>
      <c r="K142" s="53"/>
      <c r="L142" s="53"/>
      <c r="M142" s="54"/>
      <c r="N142" s="55"/>
      <c r="O142" s="47"/>
      <c r="S142" s="2"/>
    </row>
    <row r="143" spans="1:23" ht="16.5" x14ac:dyDescent="0.3">
      <c r="A143" s="18"/>
      <c r="B143" s="25"/>
      <c r="C143" s="33"/>
      <c r="D143" s="33"/>
      <c r="E143" s="33"/>
      <c r="F143" s="33"/>
      <c r="G143" s="33"/>
      <c r="H143" s="33"/>
      <c r="I143" s="18"/>
      <c r="J143" s="52"/>
      <c r="K143" s="53"/>
      <c r="L143" s="53"/>
      <c r="M143" s="54"/>
      <c r="N143" s="55"/>
      <c r="O143" s="47"/>
      <c r="S143" s="2"/>
    </row>
    <row r="144" spans="1:23" ht="16.5" x14ac:dyDescent="0.3">
      <c r="A144" s="18"/>
      <c r="B144" s="25"/>
      <c r="C144" s="33"/>
      <c r="D144" s="33"/>
      <c r="E144" s="33"/>
      <c r="F144" s="33"/>
      <c r="G144" s="33"/>
      <c r="H144" s="33"/>
      <c r="I144" s="18"/>
      <c r="J144" s="52"/>
      <c r="K144" s="53"/>
      <c r="L144" s="53"/>
      <c r="M144" s="54"/>
      <c r="N144" s="55"/>
      <c r="O144" s="47"/>
      <c r="S144" s="2"/>
    </row>
    <row r="145" spans="1:19" ht="16.5" x14ac:dyDescent="0.3">
      <c r="A145" s="18"/>
      <c r="B145" s="25"/>
      <c r="C145" s="33"/>
      <c r="D145" s="33"/>
      <c r="E145" s="33"/>
      <c r="F145" s="33"/>
      <c r="G145" s="33"/>
      <c r="H145" s="33"/>
      <c r="I145" s="18"/>
      <c r="J145" s="52"/>
      <c r="K145" s="53"/>
      <c r="L145" s="53"/>
      <c r="M145" s="54"/>
      <c r="N145" s="55"/>
      <c r="O145" s="47"/>
      <c r="S145" s="2"/>
    </row>
    <row r="146" spans="1:19" ht="16.5" x14ac:dyDescent="0.3">
      <c r="A146" s="18"/>
      <c r="B146" s="25"/>
      <c r="C146" s="33"/>
      <c r="D146" s="33"/>
      <c r="E146" s="33"/>
      <c r="F146" s="33"/>
      <c r="G146" s="33"/>
      <c r="H146" s="33"/>
      <c r="I146" s="18"/>
      <c r="J146" s="52"/>
      <c r="K146" s="53"/>
      <c r="L146" s="53"/>
      <c r="M146" s="54"/>
      <c r="N146" s="55"/>
      <c r="O146" s="47"/>
      <c r="S146" s="2"/>
    </row>
    <row r="147" spans="1:19" ht="16.5" x14ac:dyDescent="0.3">
      <c r="A147" s="18"/>
      <c r="B147" s="25"/>
      <c r="C147" s="33"/>
      <c r="D147" s="33"/>
      <c r="E147" s="33"/>
      <c r="F147" s="33"/>
      <c r="G147" s="33"/>
      <c r="H147" s="33"/>
      <c r="I147" s="18"/>
      <c r="J147" s="52"/>
      <c r="K147" s="53"/>
      <c r="L147" s="53"/>
      <c r="M147" s="54"/>
      <c r="N147" s="55"/>
      <c r="O147" s="47"/>
      <c r="S147" s="2"/>
    </row>
    <row r="148" spans="1:19" ht="16.5" x14ac:dyDescent="0.3">
      <c r="A148" s="18"/>
      <c r="B148" s="25"/>
      <c r="C148" s="33"/>
      <c r="D148" s="33"/>
      <c r="E148" s="33"/>
      <c r="F148" s="33"/>
      <c r="G148" s="33"/>
      <c r="H148" s="33"/>
      <c r="I148" s="18"/>
      <c r="J148" s="52"/>
      <c r="K148" s="53"/>
      <c r="L148" s="53"/>
      <c r="M148" s="54"/>
      <c r="N148" s="55"/>
      <c r="O148" s="47"/>
      <c r="S148" s="2"/>
    </row>
    <row r="149" spans="1:19" ht="16.5" x14ac:dyDescent="0.3">
      <c r="A149" s="18"/>
      <c r="B149" s="25"/>
      <c r="C149" s="33"/>
      <c r="D149" s="33"/>
      <c r="E149" s="33"/>
      <c r="F149" s="33"/>
      <c r="G149" s="33"/>
      <c r="H149" s="33"/>
      <c r="I149" s="18"/>
      <c r="J149" s="52"/>
      <c r="K149" s="53"/>
      <c r="L149" s="53"/>
      <c r="M149" s="54"/>
      <c r="N149" s="55"/>
      <c r="O149" s="47"/>
      <c r="S149" s="2"/>
    </row>
    <row r="150" spans="1:19" ht="16.5" x14ac:dyDescent="0.3">
      <c r="A150" s="18"/>
      <c r="B150" s="25"/>
      <c r="C150" s="33"/>
      <c r="D150" s="33"/>
      <c r="E150" s="33"/>
      <c r="F150" s="33"/>
      <c r="G150" s="33"/>
      <c r="H150" s="33"/>
      <c r="I150" s="18"/>
      <c r="J150" s="52"/>
      <c r="K150" s="53"/>
      <c r="L150" s="53"/>
      <c r="M150" s="54"/>
      <c r="N150" s="55"/>
      <c r="O150" s="47"/>
      <c r="S150" s="2"/>
    </row>
    <row r="151" spans="1:19" ht="16.5" x14ac:dyDescent="0.3">
      <c r="A151" s="18"/>
      <c r="B151" s="25"/>
      <c r="C151" s="33"/>
      <c r="D151" s="33"/>
      <c r="E151" s="33"/>
      <c r="F151" s="33"/>
      <c r="G151" s="33"/>
      <c r="H151" s="33"/>
      <c r="I151" s="18"/>
      <c r="J151" s="52"/>
      <c r="K151" s="53"/>
      <c r="L151" s="53"/>
      <c r="M151" s="54"/>
      <c r="N151" s="55"/>
      <c r="O151" s="47"/>
      <c r="P151" s="36"/>
      <c r="Q151" s="36"/>
      <c r="S151" s="2"/>
    </row>
    <row r="152" spans="1:19" ht="16.5" x14ac:dyDescent="0.3">
      <c r="A152" s="18"/>
      <c r="B152" s="25"/>
      <c r="C152" s="33"/>
      <c r="D152" s="33"/>
      <c r="E152" s="33"/>
      <c r="F152" s="33"/>
      <c r="G152" s="33"/>
      <c r="H152" s="33"/>
      <c r="I152" s="18"/>
      <c r="J152" s="52"/>
      <c r="K152" s="53"/>
      <c r="L152" s="53"/>
      <c r="M152" s="54"/>
      <c r="N152" s="55"/>
      <c r="O152" s="47"/>
      <c r="P152" s="36"/>
      <c r="Q152" s="36"/>
      <c r="S152" s="2"/>
    </row>
    <row r="153" spans="1:19" ht="16.5" x14ac:dyDescent="0.3">
      <c r="A153" s="18"/>
      <c r="B153" s="25"/>
      <c r="C153" s="33"/>
      <c r="D153" s="33"/>
      <c r="E153" s="33"/>
      <c r="F153" s="33"/>
      <c r="G153" s="33"/>
      <c r="H153" s="33"/>
      <c r="I153" s="18"/>
      <c r="J153" s="52"/>
      <c r="K153" s="53"/>
      <c r="L153" s="53"/>
      <c r="M153" s="54"/>
      <c r="N153" s="55"/>
      <c r="O153" s="47"/>
      <c r="P153" s="36"/>
      <c r="Q153" s="36"/>
      <c r="S153" s="2"/>
    </row>
    <row r="154" spans="1:19" ht="16.5" x14ac:dyDescent="0.3">
      <c r="A154" s="18"/>
      <c r="B154" s="25"/>
      <c r="C154" s="33"/>
      <c r="D154" s="33"/>
      <c r="E154" s="33"/>
      <c r="F154" s="33"/>
      <c r="G154" s="33"/>
      <c r="H154" s="33"/>
      <c r="I154" s="18"/>
      <c r="J154" s="52"/>
      <c r="K154" s="53"/>
      <c r="L154" s="53"/>
      <c r="M154" s="54"/>
      <c r="N154" s="55"/>
      <c r="O154" s="47"/>
      <c r="P154" s="36"/>
      <c r="Q154" s="36"/>
      <c r="S154" s="2"/>
    </row>
    <row r="155" spans="1:19" x14ac:dyDescent="0.25">
      <c r="A155" s="18"/>
      <c r="B155" s="25"/>
      <c r="C155" s="33"/>
      <c r="D155" s="33"/>
      <c r="E155" s="33"/>
      <c r="F155" s="33"/>
      <c r="G155" s="33"/>
      <c r="H155" s="33"/>
      <c r="I155" s="18"/>
      <c r="J155" s="52"/>
      <c r="K155" s="53"/>
      <c r="L155" s="53"/>
      <c r="M155" s="54"/>
      <c r="N155" s="55"/>
    </row>
    <row r="156" spans="1:19" x14ac:dyDescent="0.25">
      <c r="A156" s="18"/>
      <c r="B156" s="25"/>
      <c r="C156" s="33"/>
      <c r="D156" s="33"/>
      <c r="E156" s="33"/>
      <c r="F156" s="33"/>
      <c r="G156" s="33"/>
      <c r="H156" s="33"/>
      <c r="I156" s="18"/>
      <c r="J156" s="52"/>
      <c r="K156" s="53"/>
      <c r="L156" s="53"/>
      <c r="M156" s="54"/>
      <c r="N156" s="55"/>
    </row>
    <row r="157" spans="1:19" x14ac:dyDescent="0.25">
      <c r="A157" s="18"/>
      <c r="B157" s="25"/>
      <c r="C157" s="33"/>
      <c r="D157" s="33"/>
      <c r="E157" s="33"/>
      <c r="F157" s="33"/>
      <c r="G157" s="33"/>
      <c r="H157" s="33"/>
      <c r="I157" s="18"/>
      <c r="J157" s="52"/>
      <c r="K157" s="53"/>
      <c r="L157" s="53"/>
      <c r="M157" s="54"/>
      <c r="N157" s="55"/>
    </row>
    <row r="158" spans="1:19" x14ac:dyDescent="0.25">
      <c r="A158" s="18"/>
      <c r="B158" s="25"/>
      <c r="C158" s="33"/>
      <c r="D158" s="33"/>
      <c r="E158" s="33"/>
      <c r="F158" s="33"/>
      <c r="G158" s="33"/>
      <c r="H158" s="33"/>
      <c r="I158" s="18"/>
      <c r="J158" s="52"/>
      <c r="K158" s="53"/>
      <c r="L158" s="53"/>
      <c r="M158" s="54"/>
      <c r="N158" s="55"/>
    </row>
    <row r="159" spans="1:19" x14ac:dyDescent="0.25">
      <c r="A159" s="18"/>
      <c r="B159" s="25"/>
      <c r="C159" s="33"/>
      <c r="D159" s="33"/>
      <c r="E159" s="33"/>
      <c r="F159" s="33"/>
      <c r="G159" s="33"/>
      <c r="H159" s="33"/>
      <c r="I159" s="18"/>
      <c r="J159" s="52"/>
      <c r="K159" s="53"/>
      <c r="L159" s="53"/>
      <c r="M159" s="54"/>
      <c r="N159" s="55"/>
    </row>
    <row r="160" spans="1:19" x14ac:dyDescent="0.25">
      <c r="A160" s="18"/>
      <c r="B160" s="25"/>
      <c r="C160" s="33"/>
      <c r="D160" s="33"/>
      <c r="E160" s="33"/>
      <c r="F160" s="33"/>
      <c r="G160" s="33"/>
      <c r="H160" s="33"/>
      <c r="I160" s="18"/>
      <c r="J160" s="52"/>
      <c r="K160" s="53"/>
      <c r="L160" s="53"/>
      <c r="M160" s="54"/>
      <c r="N160" s="55"/>
    </row>
    <row r="161" spans="1:23" x14ac:dyDescent="0.25">
      <c r="A161" s="18"/>
      <c r="B161" s="25"/>
      <c r="C161" s="33"/>
      <c r="D161" s="33"/>
      <c r="E161" s="33"/>
      <c r="F161" s="33"/>
      <c r="G161" s="33"/>
      <c r="H161" s="33"/>
      <c r="I161" s="18"/>
      <c r="J161" s="52"/>
      <c r="K161" s="53"/>
      <c r="L161" s="53"/>
      <c r="M161" s="54"/>
      <c r="N161" s="55"/>
    </row>
    <row r="162" spans="1:23" x14ac:dyDescent="0.25">
      <c r="A162" s="18"/>
      <c r="B162" s="25"/>
      <c r="C162" s="33"/>
      <c r="D162" s="33"/>
      <c r="E162" s="33"/>
      <c r="F162" s="33"/>
      <c r="G162" s="33"/>
      <c r="H162" s="33"/>
      <c r="I162" s="18"/>
      <c r="J162" s="52"/>
      <c r="K162" s="53"/>
      <c r="L162" s="53"/>
      <c r="M162" s="54"/>
      <c r="N162" s="55"/>
    </row>
    <row r="163" spans="1:23" x14ac:dyDescent="0.25">
      <c r="A163" s="18"/>
      <c r="B163" s="25"/>
      <c r="C163" s="33"/>
      <c r="D163" s="33"/>
      <c r="E163" s="33"/>
      <c r="F163" s="33"/>
      <c r="G163" s="33"/>
      <c r="H163" s="33"/>
      <c r="I163" s="18"/>
      <c r="J163" s="52"/>
      <c r="K163" s="53"/>
      <c r="L163" s="53"/>
      <c r="M163" s="54"/>
      <c r="N163" s="55"/>
    </row>
    <row r="164" spans="1:23" x14ac:dyDescent="0.25">
      <c r="A164" s="34"/>
      <c r="B164" s="35"/>
      <c r="C164" s="34"/>
      <c r="D164" s="34"/>
      <c r="E164" s="34"/>
      <c r="F164" s="34"/>
      <c r="G164" s="19"/>
      <c r="H164" s="19"/>
      <c r="I164" s="19"/>
      <c r="J164" s="56"/>
      <c r="K164" s="56"/>
      <c r="L164" s="56"/>
      <c r="M164" s="54"/>
      <c r="N164" s="57"/>
    </row>
    <row r="173" spans="1:23" s="36" customFormat="1" x14ac:dyDescent="0.25">
      <c r="B173" s="25"/>
      <c r="C173" s="25"/>
      <c r="G173" s="38"/>
      <c r="H173" s="14"/>
      <c r="I173" s="14"/>
      <c r="J173" s="14"/>
      <c r="K173" s="14"/>
      <c r="L173" s="14"/>
      <c r="M173" s="58"/>
      <c r="N173" s="14"/>
      <c r="O173" s="1"/>
      <c r="P173" s="1"/>
      <c r="Q173" s="1"/>
      <c r="R173" s="1"/>
      <c r="S173" s="1"/>
      <c r="T173"/>
      <c r="U173"/>
      <c r="V173"/>
      <c r="W173"/>
    </row>
    <row r="174" spans="1:23" s="36" customFormat="1" x14ac:dyDescent="0.25">
      <c r="B174" s="25"/>
      <c r="C174" s="25"/>
      <c r="G174" s="38"/>
      <c r="H174" s="14"/>
      <c r="I174" s="14"/>
      <c r="J174" s="14"/>
      <c r="K174" s="14"/>
      <c r="L174" s="14"/>
      <c r="M174" s="58"/>
      <c r="N174" s="14"/>
      <c r="O174" s="1"/>
      <c r="P174" s="1"/>
      <c r="Q174" s="1"/>
      <c r="R174" s="1"/>
      <c r="S174" s="1"/>
      <c r="T174"/>
      <c r="U174"/>
      <c r="V174"/>
      <c r="W174"/>
    </row>
    <row r="175" spans="1:23" s="36" customFormat="1" x14ac:dyDescent="0.25">
      <c r="B175" s="25"/>
      <c r="C175" s="25"/>
      <c r="G175" s="38"/>
      <c r="H175" s="14"/>
      <c r="I175" s="14"/>
      <c r="J175" s="14"/>
      <c r="K175" s="14"/>
      <c r="L175" s="14"/>
      <c r="M175" s="58"/>
      <c r="N175" s="14"/>
      <c r="O175" s="1"/>
      <c r="P175" s="1"/>
      <c r="Q175" s="1"/>
      <c r="R175" s="1"/>
      <c r="S175" s="1"/>
      <c r="T175"/>
      <c r="U175"/>
      <c r="V175"/>
      <c r="W175"/>
    </row>
    <row r="176" spans="1:23" s="36" customFormat="1" x14ac:dyDescent="0.25">
      <c r="B176" s="25"/>
      <c r="C176" s="25"/>
      <c r="G176" s="38"/>
      <c r="H176" s="14"/>
      <c r="I176" s="14"/>
      <c r="J176" s="14"/>
      <c r="K176" s="14"/>
      <c r="L176" s="14"/>
      <c r="M176" s="58"/>
      <c r="N176" s="14"/>
      <c r="O176" s="1"/>
      <c r="P176" s="1"/>
      <c r="Q176" s="1"/>
      <c r="R176" s="1"/>
      <c r="S176" s="1"/>
      <c r="T176"/>
      <c r="U176"/>
      <c r="V176"/>
      <c r="W176"/>
    </row>
    <row r="177" spans="2:23" s="36" customFormat="1" x14ac:dyDescent="0.25">
      <c r="B177" s="25"/>
      <c r="C177" s="25"/>
      <c r="G177" s="38"/>
      <c r="H177" s="14"/>
      <c r="I177" s="14"/>
      <c r="J177" s="14"/>
      <c r="K177" s="14"/>
      <c r="L177" s="14"/>
      <c r="M177" s="58"/>
      <c r="N177" s="14"/>
      <c r="O177" s="1"/>
      <c r="P177" s="1"/>
      <c r="Q177" s="1"/>
      <c r="R177" s="1"/>
      <c r="S177" s="1"/>
      <c r="T177"/>
      <c r="U177"/>
      <c r="V177"/>
      <c r="W177"/>
    </row>
    <row r="178" spans="2:23" s="36" customFormat="1" x14ac:dyDescent="0.25">
      <c r="B178" s="25"/>
      <c r="C178" s="25"/>
      <c r="G178" s="38"/>
      <c r="H178" s="14"/>
      <c r="I178" s="14"/>
      <c r="J178" s="14"/>
      <c r="K178" s="14"/>
      <c r="L178" s="14"/>
      <c r="M178" s="58"/>
      <c r="N178" s="14"/>
      <c r="O178" s="1"/>
      <c r="P178" s="1"/>
      <c r="Q178" s="1"/>
      <c r="R178" s="1"/>
      <c r="S178" s="1"/>
      <c r="T178"/>
      <c r="U178"/>
      <c r="V178"/>
      <c r="W178"/>
    </row>
    <row r="179" spans="2:23" s="36" customFormat="1" x14ac:dyDescent="0.25">
      <c r="B179" s="25"/>
      <c r="C179" s="25"/>
      <c r="G179" s="38"/>
      <c r="H179" s="14"/>
      <c r="I179" s="14"/>
      <c r="J179" s="14"/>
      <c r="K179" s="14"/>
      <c r="L179" s="14"/>
      <c r="M179" s="58"/>
      <c r="N179" s="14"/>
      <c r="O179" s="1"/>
      <c r="P179" s="1"/>
      <c r="Q179" s="1"/>
      <c r="R179" s="1"/>
      <c r="S179" s="1"/>
      <c r="T179"/>
      <c r="U179"/>
      <c r="V179"/>
      <c r="W179"/>
    </row>
    <row r="180" spans="2:23" s="36" customFormat="1" x14ac:dyDescent="0.25">
      <c r="B180" s="25"/>
      <c r="C180" s="25"/>
      <c r="G180" s="38"/>
      <c r="H180" s="14"/>
      <c r="I180" s="14"/>
      <c r="J180" s="14"/>
      <c r="K180" s="14"/>
      <c r="L180" s="14"/>
      <c r="M180" s="58"/>
      <c r="N180" s="14"/>
      <c r="O180" s="1"/>
      <c r="P180" s="1"/>
      <c r="Q180" s="1"/>
      <c r="R180" s="1"/>
      <c r="S180" s="1"/>
      <c r="T180"/>
      <c r="U180"/>
      <c r="V180"/>
      <c r="W180"/>
    </row>
    <row r="181" spans="2:23" s="36" customFormat="1" x14ac:dyDescent="0.25">
      <c r="B181" s="25"/>
      <c r="C181" s="25"/>
      <c r="G181" s="38"/>
      <c r="H181" s="14"/>
      <c r="I181" s="14"/>
      <c r="J181" s="14"/>
      <c r="K181" s="14"/>
      <c r="L181" s="14"/>
      <c r="M181" s="58"/>
      <c r="N181" s="14"/>
      <c r="O181" s="1"/>
      <c r="P181" s="1"/>
      <c r="Q181" s="1"/>
      <c r="R181" s="1"/>
      <c r="S181" s="1"/>
      <c r="T181"/>
      <c r="U181"/>
      <c r="V181"/>
      <c r="W181"/>
    </row>
    <row r="182" spans="2:23" s="36" customFormat="1" x14ac:dyDescent="0.25">
      <c r="B182" s="25"/>
      <c r="C182" s="25"/>
      <c r="G182" s="38"/>
      <c r="H182" s="14"/>
      <c r="I182" s="14"/>
      <c r="J182" s="14"/>
      <c r="K182" s="14"/>
      <c r="L182" s="14"/>
      <c r="M182" s="58"/>
      <c r="N182" s="14"/>
      <c r="O182" s="1"/>
      <c r="P182" s="1"/>
      <c r="Q182" s="1"/>
      <c r="R182" s="1"/>
      <c r="S182" s="1"/>
      <c r="T182"/>
      <c r="U182"/>
      <c r="V182"/>
      <c r="W182"/>
    </row>
    <row r="183" spans="2:23" s="36" customFormat="1" x14ac:dyDescent="0.25">
      <c r="B183" s="25"/>
      <c r="C183" s="25"/>
      <c r="G183" s="38"/>
      <c r="H183" s="14"/>
      <c r="I183" s="14"/>
      <c r="J183" s="14"/>
      <c r="K183" s="14"/>
      <c r="L183" s="14"/>
      <c r="M183" s="58"/>
      <c r="N183" s="14"/>
      <c r="O183" s="1"/>
      <c r="P183" s="1"/>
      <c r="Q183" s="1"/>
      <c r="R183" s="1"/>
      <c r="S183" s="1"/>
      <c r="T183"/>
      <c r="U183"/>
      <c r="V183"/>
      <c r="W183"/>
    </row>
    <row r="184" spans="2:23" s="36" customFormat="1" x14ac:dyDescent="0.25">
      <c r="B184" s="25"/>
      <c r="C184" s="25"/>
      <c r="G184" s="38"/>
      <c r="H184" s="14"/>
      <c r="I184" s="14"/>
      <c r="J184" s="14"/>
      <c r="K184" s="14"/>
      <c r="L184" s="14"/>
      <c r="M184" s="58"/>
      <c r="N184" s="14"/>
      <c r="O184" s="1"/>
      <c r="P184" s="1"/>
      <c r="Q184" s="1"/>
      <c r="R184" s="1"/>
      <c r="S184" s="1"/>
      <c r="T184"/>
      <c r="U184"/>
      <c r="V184"/>
      <c r="W184"/>
    </row>
    <row r="185" spans="2:23" s="36" customFormat="1" x14ac:dyDescent="0.25">
      <c r="B185" s="25"/>
      <c r="C185" s="25"/>
      <c r="G185" s="38"/>
      <c r="H185" s="14"/>
      <c r="I185" s="14"/>
      <c r="J185" s="14"/>
      <c r="K185" s="14"/>
      <c r="L185" s="14"/>
      <c r="M185" s="58"/>
      <c r="N185" s="14"/>
      <c r="O185" s="1"/>
      <c r="P185" s="1"/>
      <c r="Q185" s="1"/>
      <c r="R185" s="1"/>
      <c r="S185" s="1"/>
      <c r="T185"/>
      <c r="U185"/>
      <c r="V185"/>
      <c r="W185"/>
    </row>
    <row r="186" spans="2:23" s="36" customFormat="1" x14ac:dyDescent="0.25">
      <c r="B186" s="25"/>
      <c r="C186" s="25"/>
      <c r="G186" s="38"/>
      <c r="H186" s="14"/>
      <c r="I186" s="14"/>
      <c r="J186" s="14"/>
      <c r="K186" s="14"/>
      <c r="L186" s="14"/>
      <c r="M186" s="58"/>
      <c r="N186" s="14"/>
      <c r="O186" s="1"/>
      <c r="P186" s="1"/>
      <c r="Q186" s="1"/>
      <c r="R186" s="1"/>
      <c r="S186" s="1"/>
      <c r="T186"/>
      <c r="U186"/>
      <c r="V186"/>
      <c r="W186"/>
    </row>
    <row r="187" spans="2:23" s="36" customFormat="1" x14ac:dyDescent="0.25">
      <c r="B187" s="25"/>
      <c r="C187" s="25"/>
      <c r="G187" s="38"/>
      <c r="H187" s="14"/>
      <c r="I187" s="14"/>
      <c r="J187" s="14"/>
      <c r="K187" s="14"/>
      <c r="L187" s="14"/>
      <c r="M187" s="58"/>
      <c r="N187" s="14"/>
      <c r="O187" s="1"/>
      <c r="P187" s="1"/>
      <c r="Q187" s="1"/>
      <c r="R187" s="1"/>
      <c r="S187" s="1"/>
      <c r="T187"/>
      <c r="U187"/>
      <c r="V187"/>
      <c r="W187"/>
    </row>
  </sheetData>
  <mergeCells count="2">
    <mergeCell ref="A1:N1"/>
    <mergeCell ref="A141:D14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EC734-A263-4ABD-A3F4-03BF10AD1613}">
  <dimension ref="A1:W109"/>
  <sheetViews>
    <sheetView topLeftCell="A52" zoomScale="175" zoomScaleNormal="175" workbookViewId="0">
      <selection activeCell="D4" sqref="D4:D56"/>
    </sheetView>
  </sheetViews>
  <sheetFormatPr defaultRowHeight="15" x14ac:dyDescent="0.25"/>
  <cols>
    <col min="1" max="1" width="4" style="36" customWidth="1"/>
    <col min="2" max="2" width="5.140625" style="37" customWidth="1"/>
    <col min="3" max="3" width="4.42578125" style="37" customWidth="1"/>
    <col min="4" max="4" width="6" style="36" customWidth="1"/>
    <col min="5" max="6" width="6.42578125" style="36" customWidth="1"/>
    <col min="7" max="7" width="5.7109375" style="38" customWidth="1"/>
    <col min="8" max="8" width="6.5703125" style="14" customWidth="1"/>
    <col min="9" max="9" width="5.7109375" style="14" customWidth="1"/>
    <col min="10" max="10" width="11" style="14" customWidth="1"/>
    <col min="11" max="11" width="10.7109375" style="14" customWidth="1"/>
    <col min="12" max="12" width="10.140625" style="14" customWidth="1"/>
    <col min="13" max="13" width="6.28515625" style="58" customWidth="1"/>
    <col min="14" max="14" width="9.28515625" style="14" customWidth="1"/>
    <col min="15" max="15" width="5.140625" style="1" customWidth="1"/>
    <col min="16" max="16" width="11.7109375" style="1" customWidth="1"/>
    <col min="17" max="17" width="11.28515625" style="1" customWidth="1"/>
    <col min="18" max="18" width="9.5703125" style="1" customWidth="1"/>
    <col min="19" max="19" width="9.28515625" style="1" customWidth="1"/>
    <col min="22" max="23" width="14.85546875" customWidth="1"/>
    <col min="29" max="29" width="16.140625" customWidth="1"/>
  </cols>
  <sheetData>
    <row r="1" spans="1:20" ht="15.75" x14ac:dyDescent="0.25">
      <c r="A1" s="90" t="s">
        <v>33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20" ht="44.25" customHeight="1" x14ac:dyDescent="0.25">
      <c r="A2" s="72" t="s">
        <v>1</v>
      </c>
      <c r="B2" s="72" t="s">
        <v>0</v>
      </c>
      <c r="C2" s="73" t="s">
        <v>2</v>
      </c>
      <c r="D2" s="73" t="s">
        <v>29</v>
      </c>
      <c r="E2" s="73" t="s">
        <v>30</v>
      </c>
      <c r="F2" s="73" t="s">
        <v>31</v>
      </c>
      <c r="G2" s="73" t="s">
        <v>32</v>
      </c>
      <c r="H2" s="73" t="s">
        <v>10</v>
      </c>
      <c r="I2" s="72" t="s">
        <v>46</v>
      </c>
      <c r="J2" s="74" t="s">
        <v>47</v>
      </c>
      <c r="K2" s="75" t="s">
        <v>48</v>
      </c>
      <c r="L2" s="75" t="s">
        <v>49</v>
      </c>
      <c r="M2" s="76" t="s">
        <v>50</v>
      </c>
      <c r="N2" s="77" t="s">
        <v>51</v>
      </c>
      <c r="O2" s="74" t="s">
        <v>34</v>
      </c>
    </row>
    <row r="3" spans="1:20" s="39" customFormat="1" x14ac:dyDescent="0.25">
      <c r="A3" s="78">
        <v>1</v>
      </c>
      <c r="B3" s="69">
        <v>102</v>
      </c>
      <c r="C3" s="79">
        <v>1</v>
      </c>
      <c r="D3" s="69" t="s">
        <v>13</v>
      </c>
      <c r="E3" s="69">
        <v>710</v>
      </c>
      <c r="F3" s="69">
        <v>0</v>
      </c>
      <c r="G3" s="68">
        <f t="shared" ref="G3:G31" si="0">E3+F3</f>
        <v>710</v>
      </c>
      <c r="H3" s="79">
        <f t="shared" ref="H3:H31" si="1">G3*1.1</f>
        <v>781.00000000000011</v>
      </c>
      <c r="I3" s="78" t="e">
        <f>#REF!</f>
        <v>#REF!</v>
      </c>
      <c r="J3" s="80">
        <v>0</v>
      </c>
      <c r="K3" s="81">
        <f t="shared" ref="K3:K31" si="2">ROUND(J3*1.12,0)</f>
        <v>0</v>
      </c>
      <c r="L3" s="81">
        <f t="shared" ref="L3:L31" si="3">J3*0.8</f>
        <v>0</v>
      </c>
      <c r="M3" s="82">
        <f t="shared" ref="M3:M31" si="4">MROUND((K3*0.03/12),500)</f>
        <v>0</v>
      </c>
      <c r="N3" s="83">
        <f t="shared" ref="N3:N31" si="5">H3*3000</f>
        <v>2343000.0000000005</v>
      </c>
      <c r="O3" s="78" t="s">
        <v>36</v>
      </c>
      <c r="P3" s="48"/>
      <c r="Q3" s="49"/>
      <c r="R3" s="1"/>
      <c r="S3" s="7"/>
      <c r="T3" s="7"/>
    </row>
    <row r="4" spans="1:20" s="39" customFormat="1" x14ac:dyDescent="0.25">
      <c r="A4" s="78">
        <v>2</v>
      </c>
      <c r="B4" s="68">
        <v>108</v>
      </c>
      <c r="C4" s="79">
        <v>1</v>
      </c>
      <c r="D4" s="68" t="s">
        <v>11</v>
      </c>
      <c r="E4" s="68">
        <v>1016</v>
      </c>
      <c r="F4" s="68">
        <v>64</v>
      </c>
      <c r="G4" s="68">
        <f t="shared" si="0"/>
        <v>1080</v>
      </c>
      <c r="H4" s="79">
        <f t="shared" si="1"/>
        <v>1188</v>
      </c>
      <c r="I4" s="78" t="e">
        <f>#REF!</f>
        <v>#REF!</v>
      </c>
      <c r="J4" s="80">
        <v>0</v>
      </c>
      <c r="K4" s="81">
        <f t="shared" si="2"/>
        <v>0</v>
      </c>
      <c r="L4" s="81">
        <f t="shared" si="3"/>
        <v>0</v>
      </c>
      <c r="M4" s="82">
        <f t="shared" si="4"/>
        <v>0</v>
      </c>
      <c r="N4" s="83">
        <f t="shared" si="5"/>
        <v>3564000</v>
      </c>
      <c r="O4" s="78" t="s">
        <v>36</v>
      </c>
      <c r="P4" s="48"/>
      <c r="Q4" s="49"/>
      <c r="R4" s="1"/>
      <c r="S4" s="7"/>
      <c r="T4" s="7"/>
    </row>
    <row r="5" spans="1:20" s="39" customFormat="1" x14ac:dyDescent="0.25">
      <c r="A5" s="78">
        <v>3</v>
      </c>
      <c r="B5" s="69">
        <v>201</v>
      </c>
      <c r="C5" s="79">
        <v>2</v>
      </c>
      <c r="D5" s="68" t="s">
        <v>13</v>
      </c>
      <c r="E5" s="68">
        <v>825</v>
      </c>
      <c r="F5" s="68">
        <v>0</v>
      </c>
      <c r="G5" s="68">
        <f t="shared" si="0"/>
        <v>825</v>
      </c>
      <c r="H5" s="79">
        <f t="shared" si="1"/>
        <v>907.50000000000011</v>
      </c>
      <c r="I5" s="78" t="e">
        <f>I4+80</f>
        <v>#REF!</v>
      </c>
      <c r="J5" s="80">
        <v>0</v>
      </c>
      <c r="K5" s="81">
        <f t="shared" si="2"/>
        <v>0</v>
      </c>
      <c r="L5" s="81">
        <f t="shared" si="3"/>
        <v>0</v>
      </c>
      <c r="M5" s="82">
        <f t="shared" si="4"/>
        <v>0</v>
      </c>
      <c r="N5" s="83">
        <f t="shared" si="5"/>
        <v>2722500.0000000005</v>
      </c>
      <c r="O5" s="78" t="s">
        <v>36</v>
      </c>
      <c r="P5" s="48"/>
      <c r="Q5" s="49"/>
      <c r="R5" s="1"/>
      <c r="S5" s="7"/>
      <c r="T5" s="7"/>
    </row>
    <row r="6" spans="1:20" s="39" customFormat="1" x14ac:dyDescent="0.25">
      <c r="A6" s="78">
        <v>4</v>
      </c>
      <c r="B6" s="69">
        <v>202</v>
      </c>
      <c r="C6" s="79">
        <v>2</v>
      </c>
      <c r="D6" s="69" t="s">
        <v>13</v>
      </c>
      <c r="E6" s="68">
        <v>710</v>
      </c>
      <c r="F6" s="68">
        <v>0</v>
      </c>
      <c r="G6" s="68">
        <f t="shared" si="0"/>
        <v>710</v>
      </c>
      <c r="H6" s="79">
        <f t="shared" si="1"/>
        <v>781.00000000000011</v>
      </c>
      <c r="I6" s="78" t="e">
        <f>I5</f>
        <v>#REF!</v>
      </c>
      <c r="J6" s="80">
        <v>0</v>
      </c>
      <c r="K6" s="81">
        <f t="shared" si="2"/>
        <v>0</v>
      </c>
      <c r="L6" s="81">
        <f t="shared" si="3"/>
        <v>0</v>
      </c>
      <c r="M6" s="82">
        <f t="shared" si="4"/>
        <v>0</v>
      </c>
      <c r="N6" s="83">
        <f t="shared" si="5"/>
        <v>2343000.0000000005</v>
      </c>
      <c r="O6" s="78" t="s">
        <v>36</v>
      </c>
      <c r="P6" s="48"/>
      <c r="Q6" s="49"/>
      <c r="R6" s="1"/>
      <c r="S6" s="7"/>
      <c r="T6" s="7"/>
    </row>
    <row r="7" spans="1:20" s="39" customFormat="1" x14ac:dyDescent="0.25">
      <c r="A7" s="78">
        <v>5</v>
      </c>
      <c r="B7" s="69">
        <v>205</v>
      </c>
      <c r="C7" s="79">
        <v>2</v>
      </c>
      <c r="D7" s="69" t="s">
        <v>13</v>
      </c>
      <c r="E7" s="68">
        <v>710</v>
      </c>
      <c r="F7" s="68">
        <v>0</v>
      </c>
      <c r="G7" s="68">
        <f t="shared" si="0"/>
        <v>710</v>
      </c>
      <c r="H7" s="79">
        <f t="shared" si="1"/>
        <v>781.00000000000011</v>
      </c>
      <c r="I7" s="78" t="e">
        <f>#REF!</f>
        <v>#REF!</v>
      </c>
      <c r="J7" s="80">
        <v>0</v>
      </c>
      <c r="K7" s="81">
        <f t="shared" si="2"/>
        <v>0</v>
      </c>
      <c r="L7" s="81">
        <f t="shared" si="3"/>
        <v>0</v>
      </c>
      <c r="M7" s="82">
        <f t="shared" si="4"/>
        <v>0</v>
      </c>
      <c r="N7" s="83">
        <f t="shared" si="5"/>
        <v>2343000.0000000005</v>
      </c>
      <c r="O7" s="78" t="s">
        <v>36</v>
      </c>
      <c r="P7" s="48"/>
      <c r="Q7" s="49"/>
      <c r="R7" s="1"/>
      <c r="S7" s="7"/>
      <c r="T7" s="7"/>
    </row>
    <row r="8" spans="1:20" s="39" customFormat="1" x14ac:dyDescent="0.25">
      <c r="A8" s="78">
        <v>6</v>
      </c>
      <c r="B8" s="69">
        <v>206</v>
      </c>
      <c r="C8" s="79">
        <v>2</v>
      </c>
      <c r="D8" s="69" t="s">
        <v>13</v>
      </c>
      <c r="E8" s="68">
        <v>710</v>
      </c>
      <c r="F8" s="68">
        <v>0</v>
      </c>
      <c r="G8" s="68">
        <f t="shared" si="0"/>
        <v>710</v>
      </c>
      <c r="H8" s="79">
        <f t="shared" si="1"/>
        <v>781.00000000000011</v>
      </c>
      <c r="I8" s="78" t="e">
        <f>I7</f>
        <v>#REF!</v>
      </c>
      <c r="J8" s="80">
        <v>0</v>
      </c>
      <c r="K8" s="81">
        <f t="shared" si="2"/>
        <v>0</v>
      </c>
      <c r="L8" s="81">
        <f t="shared" si="3"/>
        <v>0</v>
      </c>
      <c r="M8" s="82">
        <f t="shared" si="4"/>
        <v>0</v>
      </c>
      <c r="N8" s="83">
        <f t="shared" si="5"/>
        <v>2343000.0000000005</v>
      </c>
      <c r="O8" s="78" t="s">
        <v>36</v>
      </c>
      <c r="P8" s="48"/>
      <c r="Q8" s="49"/>
      <c r="R8" s="1"/>
      <c r="S8" s="7"/>
      <c r="T8" s="7"/>
    </row>
    <row r="9" spans="1:20" s="39" customFormat="1" x14ac:dyDescent="0.25">
      <c r="A9" s="78">
        <v>7</v>
      </c>
      <c r="B9" s="69">
        <v>207</v>
      </c>
      <c r="C9" s="79">
        <v>2</v>
      </c>
      <c r="D9" s="68" t="s">
        <v>11</v>
      </c>
      <c r="E9" s="68">
        <v>1016</v>
      </c>
      <c r="F9" s="68">
        <v>64</v>
      </c>
      <c r="G9" s="68">
        <f t="shared" si="0"/>
        <v>1080</v>
      </c>
      <c r="H9" s="79">
        <f t="shared" si="1"/>
        <v>1188</v>
      </c>
      <c r="I9" s="78" t="e">
        <f>I8</f>
        <v>#REF!</v>
      </c>
      <c r="J9" s="80">
        <v>0</v>
      </c>
      <c r="K9" s="81">
        <f t="shared" si="2"/>
        <v>0</v>
      </c>
      <c r="L9" s="81">
        <f t="shared" si="3"/>
        <v>0</v>
      </c>
      <c r="M9" s="82">
        <f t="shared" si="4"/>
        <v>0</v>
      </c>
      <c r="N9" s="83">
        <f t="shared" si="5"/>
        <v>3564000</v>
      </c>
      <c r="O9" s="78" t="s">
        <v>36</v>
      </c>
      <c r="P9" s="48"/>
      <c r="Q9" s="49"/>
      <c r="R9" s="1"/>
      <c r="S9" s="7"/>
      <c r="T9" s="7"/>
    </row>
    <row r="10" spans="1:20" s="39" customFormat="1" x14ac:dyDescent="0.25">
      <c r="A10" s="78">
        <v>8</v>
      </c>
      <c r="B10" s="69">
        <v>208</v>
      </c>
      <c r="C10" s="79">
        <v>2</v>
      </c>
      <c r="D10" s="68" t="s">
        <v>11</v>
      </c>
      <c r="E10" s="68">
        <v>1016</v>
      </c>
      <c r="F10" s="68">
        <v>64</v>
      </c>
      <c r="G10" s="68">
        <f t="shared" si="0"/>
        <v>1080</v>
      </c>
      <c r="H10" s="79">
        <f t="shared" si="1"/>
        <v>1188</v>
      </c>
      <c r="I10" s="78" t="e">
        <f>I9</f>
        <v>#REF!</v>
      </c>
      <c r="J10" s="80">
        <v>0</v>
      </c>
      <c r="K10" s="81">
        <f t="shared" si="2"/>
        <v>0</v>
      </c>
      <c r="L10" s="81">
        <f t="shared" si="3"/>
        <v>0</v>
      </c>
      <c r="M10" s="82">
        <f t="shared" si="4"/>
        <v>0</v>
      </c>
      <c r="N10" s="83">
        <f t="shared" si="5"/>
        <v>3564000</v>
      </c>
      <c r="O10" s="78" t="s">
        <v>36</v>
      </c>
      <c r="P10" s="48"/>
      <c r="Q10" s="49"/>
      <c r="R10" s="1"/>
      <c r="S10" s="7"/>
      <c r="T10" s="7"/>
    </row>
    <row r="11" spans="1:20" x14ac:dyDescent="0.25">
      <c r="A11" s="78">
        <v>9</v>
      </c>
      <c r="B11" s="69">
        <v>301</v>
      </c>
      <c r="C11" s="79">
        <v>3</v>
      </c>
      <c r="D11" s="68" t="s">
        <v>13</v>
      </c>
      <c r="E11" s="68">
        <v>825</v>
      </c>
      <c r="F11" s="68">
        <v>0</v>
      </c>
      <c r="G11" s="68">
        <f t="shared" si="0"/>
        <v>825</v>
      </c>
      <c r="H11" s="79">
        <f t="shared" si="1"/>
        <v>907.50000000000011</v>
      </c>
      <c r="I11" s="78" t="e">
        <f>I10+80</f>
        <v>#REF!</v>
      </c>
      <c r="J11" s="80">
        <v>0</v>
      </c>
      <c r="K11" s="81">
        <f t="shared" si="2"/>
        <v>0</v>
      </c>
      <c r="L11" s="81">
        <f t="shared" si="3"/>
        <v>0</v>
      </c>
      <c r="M11" s="82">
        <f t="shared" si="4"/>
        <v>0</v>
      </c>
      <c r="N11" s="83">
        <f t="shared" si="5"/>
        <v>2722500.0000000005</v>
      </c>
      <c r="O11" s="78" t="s">
        <v>36</v>
      </c>
      <c r="P11" s="50"/>
      <c r="Q11" s="49"/>
      <c r="S11" s="3"/>
      <c r="T11" s="3"/>
    </row>
    <row r="12" spans="1:20" x14ac:dyDescent="0.25">
      <c r="A12" s="78">
        <v>10</v>
      </c>
      <c r="B12" s="69">
        <v>302</v>
      </c>
      <c r="C12" s="79">
        <v>3</v>
      </c>
      <c r="D12" s="69" t="s">
        <v>13</v>
      </c>
      <c r="E12" s="68">
        <v>710</v>
      </c>
      <c r="F12" s="68">
        <v>0</v>
      </c>
      <c r="G12" s="68">
        <f t="shared" si="0"/>
        <v>710</v>
      </c>
      <c r="H12" s="79">
        <f t="shared" si="1"/>
        <v>781.00000000000011</v>
      </c>
      <c r="I12" s="78" t="e">
        <f>I11</f>
        <v>#REF!</v>
      </c>
      <c r="J12" s="80">
        <v>0</v>
      </c>
      <c r="K12" s="81">
        <f t="shared" si="2"/>
        <v>0</v>
      </c>
      <c r="L12" s="81">
        <f t="shared" si="3"/>
        <v>0</v>
      </c>
      <c r="M12" s="82">
        <f t="shared" si="4"/>
        <v>0</v>
      </c>
      <c r="N12" s="83">
        <f t="shared" si="5"/>
        <v>2343000.0000000005</v>
      </c>
      <c r="O12" s="78" t="s">
        <v>36</v>
      </c>
      <c r="P12" s="50"/>
      <c r="Q12" s="49"/>
      <c r="S12" s="3"/>
      <c r="T12" s="3"/>
    </row>
    <row r="13" spans="1:20" x14ac:dyDescent="0.25">
      <c r="A13" s="78">
        <v>11</v>
      </c>
      <c r="B13" s="69">
        <v>305</v>
      </c>
      <c r="C13" s="79">
        <v>3</v>
      </c>
      <c r="D13" s="69" t="s">
        <v>13</v>
      </c>
      <c r="E13" s="68">
        <v>710</v>
      </c>
      <c r="F13" s="68">
        <v>0</v>
      </c>
      <c r="G13" s="68">
        <f t="shared" si="0"/>
        <v>710</v>
      </c>
      <c r="H13" s="79">
        <f t="shared" si="1"/>
        <v>781.00000000000011</v>
      </c>
      <c r="I13" s="78" t="e">
        <f>#REF!</f>
        <v>#REF!</v>
      </c>
      <c r="J13" s="80">
        <v>0</v>
      </c>
      <c r="K13" s="81">
        <f t="shared" si="2"/>
        <v>0</v>
      </c>
      <c r="L13" s="81">
        <f t="shared" si="3"/>
        <v>0</v>
      </c>
      <c r="M13" s="82">
        <f t="shared" si="4"/>
        <v>0</v>
      </c>
      <c r="N13" s="83">
        <f t="shared" si="5"/>
        <v>2343000.0000000005</v>
      </c>
      <c r="O13" s="78" t="s">
        <v>36</v>
      </c>
      <c r="P13" s="50"/>
      <c r="Q13" s="49"/>
      <c r="S13" s="3"/>
      <c r="T13" s="3"/>
    </row>
    <row r="14" spans="1:20" x14ac:dyDescent="0.25">
      <c r="A14" s="78">
        <v>12</v>
      </c>
      <c r="B14" s="69">
        <v>306</v>
      </c>
      <c r="C14" s="79">
        <v>3</v>
      </c>
      <c r="D14" s="69" t="s">
        <v>13</v>
      </c>
      <c r="E14" s="68">
        <v>710</v>
      </c>
      <c r="F14" s="68">
        <v>0</v>
      </c>
      <c r="G14" s="68">
        <f t="shared" si="0"/>
        <v>710</v>
      </c>
      <c r="H14" s="79">
        <f t="shared" si="1"/>
        <v>781.00000000000011</v>
      </c>
      <c r="I14" s="78" t="e">
        <f>I13</f>
        <v>#REF!</v>
      </c>
      <c r="J14" s="80">
        <v>0</v>
      </c>
      <c r="K14" s="81">
        <f t="shared" si="2"/>
        <v>0</v>
      </c>
      <c r="L14" s="81">
        <f t="shared" si="3"/>
        <v>0</v>
      </c>
      <c r="M14" s="82">
        <f t="shared" si="4"/>
        <v>0</v>
      </c>
      <c r="N14" s="83">
        <f t="shared" si="5"/>
        <v>2343000.0000000005</v>
      </c>
      <c r="O14" s="78" t="s">
        <v>36</v>
      </c>
      <c r="P14" s="50"/>
      <c r="Q14" s="49"/>
      <c r="S14" s="3"/>
      <c r="T14" s="3"/>
    </row>
    <row r="15" spans="1:20" x14ac:dyDescent="0.25">
      <c r="A15" s="78">
        <v>13</v>
      </c>
      <c r="B15" s="69">
        <v>307</v>
      </c>
      <c r="C15" s="79">
        <v>3</v>
      </c>
      <c r="D15" s="68" t="s">
        <v>11</v>
      </c>
      <c r="E15" s="68">
        <v>1016</v>
      </c>
      <c r="F15" s="68">
        <v>64</v>
      </c>
      <c r="G15" s="68">
        <f t="shared" si="0"/>
        <v>1080</v>
      </c>
      <c r="H15" s="79">
        <f t="shared" si="1"/>
        <v>1188</v>
      </c>
      <c r="I15" s="78" t="e">
        <f>I14</f>
        <v>#REF!</v>
      </c>
      <c r="J15" s="80">
        <v>0</v>
      </c>
      <c r="K15" s="81">
        <f t="shared" si="2"/>
        <v>0</v>
      </c>
      <c r="L15" s="81">
        <f t="shared" si="3"/>
        <v>0</v>
      </c>
      <c r="M15" s="82">
        <f t="shared" si="4"/>
        <v>0</v>
      </c>
      <c r="N15" s="83">
        <f t="shared" si="5"/>
        <v>3564000</v>
      </c>
      <c r="O15" s="78" t="s">
        <v>36</v>
      </c>
      <c r="P15" s="50"/>
      <c r="Q15" s="49"/>
      <c r="S15" s="3"/>
      <c r="T15" s="3"/>
    </row>
    <row r="16" spans="1:20" x14ac:dyDescent="0.25">
      <c r="A16" s="78">
        <v>14</v>
      </c>
      <c r="B16" s="69">
        <v>308</v>
      </c>
      <c r="C16" s="79">
        <v>3</v>
      </c>
      <c r="D16" s="68" t="s">
        <v>11</v>
      </c>
      <c r="E16" s="68">
        <v>1016</v>
      </c>
      <c r="F16" s="68">
        <v>64</v>
      </c>
      <c r="G16" s="68">
        <f t="shared" si="0"/>
        <v>1080</v>
      </c>
      <c r="H16" s="79">
        <f t="shared" si="1"/>
        <v>1188</v>
      </c>
      <c r="I16" s="78" t="e">
        <f>I15</f>
        <v>#REF!</v>
      </c>
      <c r="J16" s="80">
        <v>0</v>
      </c>
      <c r="K16" s="81">
        <f t="shared" si="2"/>
        <v>0</v>
      </c>
      <c r="L16" s="81">
        <f t="shared" si="3"/>
        <v>0</v>
      </c>
      <c r="M16" s="82">
        <f t="shared" si="4"/>
        <v>0</v>
      </c>
      <c r="N16" s="83">
        <f t="shared" si="5"/>
        <v>3564000</v>
      </c>
      <c r="O16" s="78" t="s">
        <v>36</v>
      </c>
      <c r="P16" s="50"/>
      <c r="Q16" s="49"/>
      <c r="S16" s="3"/>
      <c r="T16" s="3"/>
    </row>
    <row r="17" spans="1:20" x14ac:dyDescent="0.25">
      <c r="A17" s="78">
        <v>15</v>
      </c>
      <c r="B17" s="69">
        <v>401</v>
      </c>
      <c r="C17" s="79">
        <v>4</v>
      </c>
      <c r="D17" s="68" t="s">
        <v>13</v>
      </c>
      <c r="E17" s="68">
        <v>825</v>
      </c>
      <c r="F17" s="68">
        <v>0</v>
      </c>
      <c r="G17" s="68">
        <f t="shared" si="0"/>
        <v>825</v>
      </c>
      <c r="H17" s="79">
        <f t="shared" si="1"/>
        <v>907.50000000000011</v>
      </c>
      <c r="I17" s="78" t="e">
        <f>#REF!+80</f>
        <v>#REF!</v>
      </c>
      <c r="J17" s="80">
        <v>0</v>
      </c>
      <c r="K17" s="81">
        <f t="shared" si="2"/>
        <v>0</v>
      </c>
      <c r="L17" s="81">
        <f t="shared" si="3"/>
        <v>0</v>
      </c>
      <c r="M17" s="82">
        <f t="shared" si="4"/>
        <v>0</v>
      </c>
      <c r="N17" s="83">
        <f t="shared" si="5"/>
        <v>2722500.0000000005</v>
      </c>
      <c r="O17" s="78" t="s">
        <v>36</v>
      </c>
      <c r="P17" s="50"/>
      <c r="Q17" s="49"/>
      <c r="S17" s="3"/>
      <c r="T17" s="3"/>
    </row>
    <row r="18" spans="1:20" x14ac:dyDescent="0.25">
      <c r="A18" s="78">
        <v>16</v>
      </c>
      <c r="B18" s="69">
        <v>402</v>
      </c>
      <c r="C18" s="79">
        <v>4</v>
      </c>
      <c r="D18" s="69" t="s">
        <v>13</v>
      </c>
      <c r="E18" s="68">
        <v>710</v>
      </c>
      <c r="F18" s="68">
        <v>0</v>
      </c>
      <c r="G18" s="68">
        <f t="shared" si="0"/>
        <v>710</v>
      </c>
      <c r="H18" s="79">
        <f t="shared" si="1"/>
        <v>781.00000000000011</v>
      </c>
      <c r="I18" s="78" t="e">
        <f>I17</f>
        <v>#REF!</v>
      </c>
      <c r="J18" s="80">
        <v>0</v>
      </c>
      <c r="K18" s="81">
        <f t="shared" si="2"/>
        <v>0</v>
      </c>
      <c r="L18" s="81">
        <f t="shared" si="3"/>
        <v>0</v>
      </c>
      <c r="M18" s="82">
        <f t="shared" si="4"/>
        <v>0</v>
      </c>
      <c r="N18" s="83">
        <f t="shared" si="5"/>
        <v>2343000.0000000005</v>
      </c>
      <c r="O18" s="78" t="s">
        <v>36</v>
      </c>
      <c r="P18" s="50"/>
      <c r="Q18" s="49"/>
      <c r="S18" s="3"/>
      <c r="T18" s="3"/>
    </row>
    <row r="19" spans="1:20" x14ac:dyDescent="0.25">
      <c r="A19" s="78">
        <v>17</v>
      </c>
      <c r="B19" s="69">
        <v>405</v>
      </c>
      <c r="C19" s="79">
        <v>4</v>
      </c>
      <c r="D19" s="69" t="s">
        <v>13</v>
      </c>
      <c r="E19" s="68">
        <v>710</v>
      </c>
      <c r="F19" s="68">
        <v>0</v>
      </c>
      <c r="G19" s="68">
        <f t="shared" si="0"/>
        <v>710</v>
      </c>
      <c r="H19" s="79">
        <f t="shared" si="1"/>
        <v>781.00000000000011</v>
      </c>
      <c r="I19" s="78" t="e">
        <f>#REF!</f>
        <v>#REF!</v>
      </c>
      <c r="J19" s="80">
        <v>0</v>
      </c>
      <c r="K19" s="81">
        <f t="shared" si="2"/>
        <v>0</v>
      </c>
      <c r="L19" s="81">
        <f t="shared" si="3"/>
        <v>0</v>
      </c>
      <c r="M19" s="82">
        <f t="shared" si="4"/>
        <v>0</v>
      </c>
      <c r="N19" s="83">
        <f t="shared" si="5"/>
        <v>2343000.0000000005</v>
      </c>
      <c r="O19" s="78" t="s">
        <v>36</v>
      </c>
      <c r="P19" s="50"/>
      <c r="Q19" s="49"/>
      <c r="S19" s="3"/>
      <c r="T19" s="3"/>
    </row>
    <row r="20" spans="1:20" x14ac:dyDescent="0.25">
      <c r="A20" s="78">
        <v>18</v>
      </c>
      <c r="B20" s="69">
        <v>406</v>
      </c>
      <c r="C20" s="79">
        <v>4</v>
      </c>
      <c r="D20" s="69" t="s">
        <v>13</v>
      </c>
      <c r="E20" s="68">
        <v>710</v>
      </c>
      <c r="F20" s="68">
        <v>0</v>
      </c>
      <c r="G20" s="68">
        <f t="shared" si="0"/>
        <v>710</v>
      </c>
      <c r="H20" s="79">
        <f t="shared" si="1"/>
        <v>781.00000000000011</v>
      </c>
      <c r="I20" s="78" t="e">
        <f>I19</f>
        <v>#REF!</v>
      </c>
      <c r="J20" s="80">
        <v>0</v>
      </c>
      <c r="K20" s="81">
        <f t="shared" si="2"/>
        <v>0</v>
      </c>
      <c r="L20" s="81">
        <f t="shared" si="3"/>
        <v>0</v>
      </c>
      <c r="M20" s="82">
        <f t="shared" si="4"/>
        <v>0</v>
      </c>
      <c r="N20" s="83">
        <f t="shared" si="5"/>
        <v>2343000.0000000005</v>
      </c>
      <c r="O20" s="78" t="s">
        <v>36</v>
      </c>
      <c r="P20" s="50"/>
      <c r="Q20" s="49"/>
      <c r="S20" s="3"/>
      <c r="T20" s="3"/>
    </row>
    <row r="21" spans="1:20" x14ac:dyDescent="0.25">
      <c r="A21" s="78">
        <v>19</v>
      </c>
      <c r="B21" s="69">
        <v>407</v>
      </c>
      <c r="C21" s="79">
        <v>4</v>
      </c>
      <c r="D21" s="68" t="s">
        <v>11</v>
      </c>
      <c r="E21" s="68">
        <v>1016</v>
      </c>
      <c r="F21" s="68">
        <v>64</v>
      </c>
      <c r="G21" s="68">
        <f t="shared" si="0"/>
        <v>1080</v>
      </c>
      <c r="H21" s="79">
        <f t="shared" si="1"/>
        <v>1188</v>
      </c>
      <c r="I21" s="78" t="e">
        <f>I20</f>
        <v>#REF!</v>
      </c>
      <c r="J21" s="80">
        <v>0</v>
      </c>
      <c r="K21" s="81">
        <f t="shared" si="2"/>
        <v>0</v>
      </c>
      <c r="L21" s="81">
        <f t="shared" si="3"/>
        <v>0</v>
      </c>
      <c r="M21" s="82">
        <f t="shared" si="4"/>
        <v>0</v>
      </c>
      <c r="N21" s="83">
        <f t="shared" si="5"/>
        <v>3564000</v>
      </c>
      <c r="O21" s="78" t="s">
        <v>36</v>
      </c>
      <c r="P21" s="50"/>
      <c r="Q21" s="49"/>
      <c r="S21" s="3"/>
      <c r="T21" s="3"/>
    </row>
    <row r="22" spans="1:20" x14ac:dyDescent="0.25">
      <c r="A22" s="78">
        <v>20</v>
      </c>
      <c r="B22" s="69">
        <v>408</v>
      </c>
      <c r="C22" s="79">
        <v>4</v>
      </c>
      <c r="D22" s="68" t="s">
        <v>11</v>
      </c>
      <c r="E22" s="68">
        <v>1016</v>
      </c>
      <c r="F22" s="68">
        <v>64</v>
      </c>
      <c r="G22" s="68">
        <f t="shared" si="0"/>
        <v>1080</v>
      </c>
      <c r="H22" s="79">
        <f t="shared" si="1"/>
        <v>1188</v>
      </c>
      <c r="I22" s="78" t="e">
        <f>I21</f>
        <v>#REF!</v>
      </c>
      <c r="J22" s="80">
        <v>0</v>
      </c>
      <c r="K22" s="81">
        <f t="shared" si="2"/>
        <v>0</v>
      </c>
      <c r="L22" s="81">
        <f t="shared" si="3"/>
        <v>0</v>
      </c>
      <c r="M22" s="82">
        <f t="shared" si="4"/>
        <v>0</v>
      </c>
      <c r="N22" s="83">
        <f t="shared" si="5"/>
        <v>3564000</v>
      </c>
      <c r="O22" s="78" t="s">
        <v>36</v>
      </c>
      <c r="P22" s="50"/>
      <c r="Q22" s="49"/>
      <c r="S22" s="3"/>
      <c r="T22" s="3"/>
    </row>
    <row r="23" spans="1:20" x14ac:dyDescent="0.25">
      <c r="A23" s="78">
        <v>21</v>
      </c>
      <c r="B23" s="69">
        <v>501</v>
      </c>
      <c r="C23" s="79">
        <v>5</v>
      </c>
      <c r="D23" s="68" t="s">
        <v>13</v>
      </c>
      <c r="E23" s="68">
        <v>825</v>
      </c>
      <c r="F23" s="68">
        <v>0</v>
      </c>
      <c r="G23" s="68">
        <f t="shared" si="0"/>
        <v>825</v>
      </c>
      <c r="H23" s="79">
        <f t="shared" si="1"/>
        <v>907.50000000000011</v>
      </c>
      <c r="I23" s="78" t="e">
        <f>#REF!+80</f>
        <v>#REF!</v>
      </c>
      <c r="J23" s="80">
        <v>0</v>
      </c>
      <c r="K23" s="81">
        <f t="shared" si="2"/>
        <v>0</v>
      </c>
      <c r="L23" s="81">
        <f t="shared" si="3"/>
        <v>0</v>
      </c>
      <c r="M23" s="82">
        <f t="shared" si="4"/>
        <v>0</v>
      </c>
      <c r="N23" s="83">
        <f t="shared" si="5"/>
        <v>2722500.0000000005</v>
      </c>
      <c r="O23" s="78" t="s">
        <v>36</v>
      </c>
      <c r="P23" s="50"/>
      <c r="Q23" s="49"/>
      <c r="S23" s="3"/>
      <c r="T23" s="3"/>
    </row>
    <row r="24" spans="1:20" x14ac:dyDescent="0.25">
      <c r="A24" s="78">
        <v>22</v>
      </c>
      <c r="B24" s="69">
        <v>502</v>
      </c>
      <c r="C24" s="79">
        <v>5</v>
      </c>
      <c r="D24" s="69" t="s">
        <v>13</v>
      </c>
      <c r="E24" s="68">
        <v>710</v>
      </c>
      <c r="F24" s="68">
        <v>0</v>
      </c>
      <c r="G24" s="68">
        <f t="shared" si="0"/>
        <v>710</v>
      </c>
      <c r="H24" s="79">
        <f t="shared" si="1"/>
        <v>781.00000000000011</v>
      </c>
      <c r="I24" s="78" t="e">
        <f>I23</f>
        <v>#REF!</v>
      </c>
      <c r="J24" s="80">
        <v>0</v>
      </c>
      <c r="K24" s="81">
        <f t="shared" si="2"/>
        <v>0</v>
      </c>
      <c r="L24" s="81">
        <f t="shared" si="3"/>
        <v>0</v>
      </c>
      <c r="M24" s="82">
        <f t="shared" si="4"/>
        <v>0</v>
      </c>
      <c r="N24" s="83">
        <f t="shared" si="5"/>
        <v>2343000.0000000005</v>
      </c>
      <c r="O24" s="78" t="s">
        <v>36</v>
      </c>
      <c r="P24" s="50"/>
      <c r="Q24" s="49"/>
      <c r="S24" s="3"/>
      <c r="T24" s="3"/>
    </row>
    <row r="25" spans="1:20" x14ac:dyDescent="0.25">
      <c r="A25" s="78">
        <v>23</v>
      </c>
      <c r="B25" s="69">
        <v>601</v>
      </c>
      <c r="C25" s="79">
        <v>6</v>
      </c>
      <c r="D25" s="68" t="s">
        <v>13</v>
      </c>
      <c r="E25" s="68">
        <v>825</v>
      </c>
      <c r="F25" s="68">
        <v>0</v>
      </c>
      <c r="G25" s="68">
        <f t="shared" si="0"/>
        <v>825</v>
      </c>
      <c r="H25" s="79">
        <f t="shared" si="1"/>
        <v>907.50000000000011</v>
      </c>
      <c r="I25" s="78" t="e">
        <f>#REF!+80</f>
        <v>#REF!</v>
      </c>
      <c r="J25" s="80">
        <v>0</v>
      </c>
      <c r="K25" s="81">
        <f t="shared" si="2"/>
        <v>0</v>
      </c>
      <c r="L25" s="81">
        <f t="shared" si="3"/>
        <v>0</v>
      </c>
      <c r="M25" s="82">
        <f t="shared" si="4"/>
        <v>0</v>
      </c>
      <c r="N25" s="83">
        <f t="shared" si="5"/>
        <v>2722500.0000000005</v>
      </c>
      <c r="O25" s="78" t="s">
        <v>36</v>
      </c>
      <c r="P25" s="50"/>
      <c r="Q25" s="49"/>
      <c r="S25" s="3"/>
      <c r="T25" s="3"/>
    </row>
    <row r="26" spans="1:20" x14ac:dyDescent="0.25">
      <c r="A26" s="78">
        <v>24</v>
      </c>
      <c r="B26" s="69">
        <v>602</v>
      </c>
      <c r="C26" s="79">
        <v>6</v>
      </c>
      <c r="D26" s="69" t="s">
        <v>13</v>
      </c>
      <c r="E26" s="68">
        <v>710</v>
      </c>
      <c r="F26" s="68">
        <v>0</v>
      </c>
      <c r="G26" s="68">
        <f t="shared" si="0"/>
        <v>710</v>
      </c>
      <c r="H26" s="79">
        <f t="shared" si="1"/>
        <v>781.00000000000011</v>
      </c>
      <c r="I26" s="78" t="e">
        <f>I25</f>
        <v>#REF!</v>
      </c>
      <c r="J26" s="80">
        <v>0</v>
      </c>
      <c r="K26" s="81">
        <f t="shared" si="2"/>
        <v>0</v>
      </c>
      <c r="L26" s="81">
        <f t="shared" si="3"/>
        <v>0</v>
      </c>
      <c r="M26" s="82">
        <f t="shared" si="4"/>
        <v>0</v>
      </c>
      <c r="N26" s="83">
        <f t="shared" si="5"/>
        <v>2343000.0000000005</v>
      </c>
      <c r="O26" s="78" t="s">
        <v>36</v>
      </c>
      <c r="P26" s="50"/>
      <c r="Q26" s="49"/>
      <c r="S26" s="3"/>
      <c r="T26" s="3"/>
    </row>
    <row r="27" spans="1:20" s="39" customFormat="1" x14ac:dyDescent="0.25">
      <c r="A27" s="78">
        <v>25</v>
      </c>
      <c r="B27" s="69">
        <v>701</v>
      </c>
      <c r="C27" s="79">
        <v>7</v>
      </c>
      <c r="D27" s="68" t="s">
        <v>13</v>
      </c>
      <c r="E27" s="68">
        <v>825</v>
      </c>
      <c r="F27" s="68">
        <v>0</v>
      </c>
      <c r="G27" s="68">
        <f t="shared" si="0"/>
        <v>825</v>
      </c>
      <c r="H27" s="79">
        <f t="shared" si="1"/>
        <v>907.50000000000011</v>
      </c>
      <c r="I27" s="78" t="e">
        <f>#REF!+80</f>
        <v>#REF!</v>
      </c>
      <c r="J27" s="80">
        <v>0</v>
      </c>
      <c r="K27" s="81">
        <f t="shared" si="2"/>
        <v>0</v>
      </c>
      <c r="L27" s="81">
        <f t="shared" si="3"/>
        <v>0</v>
      </c>
      <c r="M27" s="82">
        <f t="shared" si="4"/>
        <v>0</v>
      </c>
      <c r="N27" s="83">
        <f t="shared" si="5"/>
        <v>2722500.0000000005</v>
      </c>
      <c r="O27" s="78" t="s">
        <v>36</v>
      </c>
      <c r="P27" s="50"/>
      <c r="Q27" s="49"/>
      <c r="R27" s="1"/>
      <c r="S27" s="7"/>
      <c r="T27" s="7"/>
    </row>
    <row r="28" spans="1:20" ht="16.5" x14ac:dyDescent="0.25">
      <c r="A28" s="78">
        <v>26</v>
      </c>
      <c r="B28" s="68">
        <v>702</v>
      </c>
      <c r="C28" s="68">
        <v>7</v>
      </c>
      <c r="D28" s="69" t="s">
        <v>13</v>
      </c>
      <c r="E28" s="68">
        <v>710</v>
      </c>
      <c r="F28" s="68">
        <v>0</v>
      </c>
      <c r="G28" s="68">
        <f t="shared" si="0"/>
        <v>710</v>
      </c>
      <c r="H28" s="79">
        <f t="shared" si="1"/>
        <v>781.00000000000011</v>
      </c>
      <c r="I28" s="78" t="e">
        <f>I27</f>
        <v>#REF!</v>
      </c>
      <c r="J28" s="80">
        <v>0</v>
      </c>
      <c r="K28" s="81">
        <f t="shared" si="2"/>
        <v>0</v>
      </c>
      <c r="L28" s="81">
        <f t="shared" si="3"/>
        <v>0</v>
      </c>
      <c r="M28" s="82">
        <f t="shared" si="4"/>
        <v>0</v>
      </c>
      <c r="N28" s="83">
        <f t="shared" si="5"/>
        <v>2343000.0000000005</v>
      </c>
      <c r="O28" s="78" t="s">
        <v>36</v>
      </c>
      <c r="Q28" s="51"/>
      <c r="T28" s="8"/>
    </row>
    <row r="29" spans="1:20" ht="16.5" x14ac:dyDescent="0.25">
      <c r="A29" s="78">
        <v>27</v>
      </c>
      <c r="B29" s="68">
        <v>801</v>
      </c>
      <c r="C29" s="68">
        <v>8</v>
      </c>
      <c r="D29" s="68" t="s">
        <v>13</v>
      </c>
      <c r="E29" s="68">
        <v>825</v>
      </c>
      <c r="F29" s="68">
        <v>0</v>
      </c>
      <c r="G29" s="68">
        <f t="shared" si="0"/>
        <v>825</v>
      </c>
      <c r="H29" s="79">
        <f t="shared" si="1"/>
        <v>907.50000000000011</v>
      </c>
      <c r="I29" s="78" t="e">
        <f>#REF!+80</f>
        <v>#REF!</v>
      </c>
      <c r="J29" s="80">
        <v>0</v>
      </c>
      <c r="K29" s="81">
        <f t="shared" si="2"/>
        <v>0</v>
      </c>
      <c r="L29" s="81">
        <f t="shared" si="3"/>
        <v>0</v>
      </c>
      <c r="M29" s="82">
        <f t="shared" si="4"/>
        <v>0</v>
      </c>
      <c r="N29" s="83">
        <f t="shared" si="5"/>
        <v>2722500.0000000005</v>
      </c>
      <c r="O29" s="78" t="s">
        <v>36</v>
      </c>
      <c r="Q29" s="51"/>
      <c r="T29" s="8"/>
    </row>
    <row r="30" spans="1:20" ht="17.25" customHeight="1" x14ac:dyDescent="0.25">
      <c r="A30" s="78">
        <v>28</v>
      </c>
      <c r="B30" s="68">
        <v>802</v>
      </c>
      <c r="C30" s="68">
        <v>8</v>
      </c>
      <c r="D30" s="69" t="s">
        <v>13</v>
      </c>
      <c r="E30" s="68">
        <v>710</v>
      </c>
      <c r="F30" s="68">
        <v>0</v>
      </c>
      <c r="G30" s="68">
        <f t="shared" si="0"/>
        <v>710</v>
      </c>
      <c r="H30" s="79">
        <f t="shared" si="1"/>
        <v>781.00000000000011</v>
      </c>
      <c r="I30" s="78" t="e">
        <f>I29</f>
        <v>#REF!</v>
      </c>
      <c r="J30" s="80">
        <v>0</v>
      </c>
      <c r="K30" s="81">
        <f t="shared" si="2"/>
        <v>0</v>
      </c>
      <c r="L30" s="81">
        <f t="shared" si="3"/>
        <v>0</v>
      </c>
      <c r="M30" s="82">
        <f t="shared" si="4"/>
        <v>0</v>
      </c>
      <c r="N30" s="83">
        <f t="shared" si="5"/>
        <v>2343000.0000000005</v>
      </c>
      <c r="O30" s="78" t="s">
        <v>36</v>
      </c>
      <c r="T30" s="8"/>
    </row>
    <row r="31" spans="1:20" ht="16.5" x14ac:dyDescent="0.25">
      <c r="A31" s="78">
        <v>29</v>
      </c>
      <c r="B31" s="68">
        <v>902</v>
      </c>
      <c r="C31" s="68">
        <v>9</v>
      </c>
      <c r="D31" s="69" t="s">
        <v>13</v>
      </c>
      <c r="E31" s="68">
        <v>710</v>
      </c>
      <c r="F31" s="68">
        <v>0</v>
      </c>
      <c r="G31" s="68">
        <f t="shared" si="0"/>
        <v>710</v>
      </c>
      <c r="H31" s="79">
        <f t="shared" si="1"/>
        <v>781.00000000000011</v>
      </c>
      <c r="I31" s="78" t="e">
        <f>#REF!</f>
        <v>#REF!</v>
      </c>
      <c r="J31" s="80">
        <v>0</v>
      </c>
      <c r="K31" s="81">
        <f t="shared" si="2"/>
        <v>0</v>
      </c>
      <c r="L31" s="81">
        <f t="shared" si="3"/>
        <v>0</v>
      </c>
      <c r="M31" s="82">
        <f t="shared" si="4"/>
        <v>0</v>
      </c>
      <c r="N31" s="83">
        <f t="shared" si="5"/>
        <v>2343000.0000000005</v>
      </c>
      <c r="O31" s="78" t="s">
        <v>36</v>
      </c>
      <c r="T31" s="8"/>
    </row>
    <row r="32" spans="1:20" ht="16.5" x14ac:dyDescent="0.25">
      <c r="A32" s="78">
        <v>30</v>
      </c>
      <c r="B32" s="68">
        <v>1001</v>
      </c>
      <c r="C32" s="68">
        <v>10</v>
      </c>
      <c r="D32" s="68" t="s">
        <v>13</v>
      </c>
      <c r="E32" s="68">
        <v>825</v>
      </c>
      <c r="F32" s="68">
        <v>0</v>
      </c>
      <c r="G32" s="68">
        <f t="shared" ref="G32:G48" si="6">E32+F32</f>
        <v>825</v>
      </c>
      <c r="H32" s="79">
        <f t="shared" ref="H32:H48" si="7">G32*1.1</f>
        <v>907.50000000000011</v>
      </c>
      <c r="I32" s="78" t="e">
        <f>#REF!+80</f>
        <v>#REF!</v>
      </c>
      <c r="J32" s="80">
        <v>0</v>
      </c>
      <c r="K32" s="81">
        <f t="shared" ref="K32:K48" si="8">ROUND(J32*1.12,0)</f>
        <v>0</v>
      </c>
      <c r="L32" s="81">
        <f t="shared" ref="L32:L48" si="9">J32*0.8</f>
        <v>0</v>
      </c>
      <c r="M32" s="82">
        <f t="shared" ref="M32:M48" si="10">MROUND((K32*0.03/12),500)</f>
        <v>0</v>
      </c>
      <c r="N32" s="83">
        <f t="shared" ref="N32:N47" si="11">H32*3000</f>
        <v>2722500.0000000005</v>
      </c>
      <c r="O32" s="78" t="s">
        <v>36</v>
      </c>
      <c r="T32" s="8"/>
    </row>
    <row r="33" spans="1:19" x14ac:dyDescent="0.25">
      <c r="A33" s="78">
        <v>31</v>
      </c>
      <c r="B33" s="68">
        <v>1002</v>
      </c>
      <c r="C33" s="68">
        <v>10</v>
      </c>
      <c r="D33" s="69" t="s">
        <v>13</v>
      </c>
      <c r="E33" s="68">
        <v>710</v>
      </c>
      <c r="F33" s="68">
        <v>0</v>
      </c>
      <c r="G33" s="68">
        <f t="shared" si="6"/>
        <v>710</v>
      </c>
      <c r="H33" s="79">
        <f t="shared" si="7"/>
        <v>781.00000000000011</v>
      </c>
      <c r="I33" s="78" t="e">
        <f>I32</f>
        <v>#REF!</v>
      </c>
      <c r="J33" s="80">
        <v>0</v>
      </c>
      <c r="K33" s="81">
        <f t="shared" si="8"/>
        <v>0</v>
      </c>
      <c r="L33" s="81">
        <f t="shared" si="9"/>
        <v>0</v>
      </c>
      <c r="M33" s="82">
        <f t="shared" si="10"/>
        <v>0</v>
      </c>
      <c r="N33" s="83">
        <f t="shared" si="11"/>
        <v>2343000.0000000005</v>
      </c>
      <c r="O33" s="78" t="s">
        <v>36</v>
      </c>
    </row>
    <row r="34" spans="1:19" x14ac:dyDescent="0.25">
      <c r="A34" s="78">
        <v>32</v>
      </c>
      <c r="B34" s="68">
        <v>1101</v>
      </c>
      <c r="C34" s="68">
        <v>11</v>
      </c>
      <c r="D34" s="68" t="s">
        <v>13</v>
      </c>
      <c r="E34" s="68">
        <v>825</v>
      </c>
      <c r="F34" s="68">
        <v>0</v>
      </c>
      <c r="G34" s="68">
        <f t="shared" si="6"/>
        <v>825</v>
      </c>
      <c r="H34" s="79">
        <f t="shared" si="7"/>
        <v>907.50000000000011</v>
      </c>
      <c r="I34" s="78" t="e">
        <f>#REF!+80</f>
        <v>#REF!</v>
      </c>
      <c r="J34" s="80">
        <v>0</v>
      </c>
      <c r="K34" s="81">
        <f t="shared" si="8"/>
        <v>0</v>
      </c>
      <c r="L34" s="81">
        <f t="shared" si="9"/>
        <v>0</v>
      </c>
      <c r="M34" s="82">
        <f t="shared" si="10"/>
        <v>0</v>
      </c>
      <c r="N34" s="83">
        <f t="shared" si="11"/>
        <v>2722500.0000000005</v>
      </c>
      <c r="O34" s="78" t="s">
        <v>36</v>
      </c>
    </row>
    <row r="35" spans="1:19" s="39" customFormat="1" x14ac:dyDescent="0.25">
      <c r="A35" s="78">
        <v>33</v>
      </c>
      <c r="B35" s="68">
        <v>1102</v>
      </c>
      <c r="C35" s="68">
        <v>11</v>
      </c>
      <c r="D35" s="69" t="s">
        <v>13</v>
      </c>
      <c r="E35" s="68">
        <v>710</v>
      </c>
      <c r="F35" s="68">
        <v>0</v>
      </c>
      <c r="G35" s="68">
        <f t="shared" si="6"/>
        <v>710</v>
      </c>
      <c r="H35" s="79">
        <f t="shared" si="7"/>
        <v>781.00000000000011</v>
      </c>
      <c r="I35" s="78" t="e">
        <f>I34</f>
        <v>#REF!</v>
      </c>
      <c r="J35" s="80">
        <v>0</v>
      </c>
      <c r="K35" s="81">
        <f t="shared" si="8"/>
        <v>0</v>
      </c>
      <c r="L35" s="81">
        <f t="shared" si="9"/>
        <v>0</v>
      </c>
      <c r="M35" s="82">
        <f t="shared" si="10"/>
        <v>0</v>
      </c>
      <c r="N35" s="83">
        <f t="shared" si="11"/>
        <v>2343000.0000000005</v>
      </c>
      <c r="O35" s="78" t="s">
        <v>36</v>
      </c>
      <c r="P35" s="1"/>
      <c r="Q35" s="1"/>
      <c r="R35" s="1"/>
    </row>
    <row r="36" spans="1:19" x14ac:dyDescent="0.25">
      <c r="A36" s="78">
        <v>34</v>
      </c>
      <c r="B36" s="68">
        <v>1201</v>
      </c>
      <c r="C36" s="68">
        <v>12</v>
      </c>
      <c r="D36" s="68" t="s">
        <v>13</v>
      </c>
      <c r="E36" s="68">
        <v>825</v>
      </c>
      <c r="F36" s="68">
        <v>0</v>
      </c>
      <c r="G36" s="68">
        <f t="shared" si="6"/>
        <v>825</v>
      </c>
      <c r="H36" s="79">
        <f t="shared" si="7"/>
        <v>907.50000000000011</v>
      </c>
      <c r="I36" s="78" t="e">
        <f>#REF!+80</f>
        <v>#REF!</v>
      </c>
      <c r="J36" s="80">
        <v>0</v>
      </c>
      <c r="K36" s="81">
        <f t="shared" si="8"/>
        <v>0</v>
      </c>
      <c r="L36" s="81">
        <f t="shared" si="9"/>
        <v>0</v>
      </c>
      <c r="M36" s="82">
        <f t="shared" si="10"/>
        <v>0</v>
      </c>
      <c r="N36" s="83">
        <f t="shared" si="11"/>
        <v>2722500.0000000005</v>
      </c>
      <c r="O36" s="78" t="s">
        <v>36</v>
      </c>
    </row>
    <row r="37" spans="1:19" x14ac:dyDescent="0.25">
      <c r="A37" s="78">
        <v>35</v>
      </c>
      <c r="B37" s="68">
        <v>1202</v>
      </c>
      <c r="C37" s="68">
        <v>12</v>
      </c>
      <c r="D37" s="69" t="s">
        <v>13</v>
      </c>
      <c r="E37" s="68">
        <v>710</v>
      </c>
      <c r="F37" s="68">
        <v>0</v>
      </c>
      <c r="G37" s="68">
        <f t="shared" si="6"/>
        <v>710</v>
      </c>
      <c r="H37" s="79">
        <f t="shared" si="7"/>
        <v>781.00000000000011</v>
      </c>
      <c r="I37" s="78" t="e">
        <f>I36</f>
        <v>#REF!</v>
      </c>
      <c r="J37" s="80">
        <v>0</v>
      </c>
      <c r="K37" s="81">
        <f t="shared" si="8"/>
        <v>0</v>
      </c>
      <c r="L37" s="81">
        <f t="shared" si="9"/>
        <v>0</v>
      </c>
      <c r="M37" s="82">
        <f t="shared" si="10"/>
        <v>0</v>
      </c>
      <c r="N37" s="83">
        <f t="shared" si="11"/>
        <v>2343000.0000000005</v>
      </c>
      <c r="O37" s="78" t="s">
        <v>36</v>
      </c>
      <c r="S37" s="2"/>
    </row>
    <row r="38" spans="1:19" x14ac:dyDescent="0.25">
      <c r="A38" s="78">
        <v>36</v>
      </c>
      <c r="B38" s="68">
        <v>1301</v>
      </c>
      <c r="C38" s="68">
        <v>13</v>
      </c>
      <c r="D38" s="68" t="s">
        <v>13</v>
      </c>
      <c r="E38" s="68">
        <v>825</v>
      </c>
      <c r="F38" s="68">
        <v>0</v>
      </c>
      <c r="G38" s="68">
        <f t="shared" si="6"/>
        <v>825</v>
      </c>
      <c r="H38" s="79">
        <f t="shared" si="7"/>
        <v>907.50000000000011</v>
      </c>
      <c r="I38" s="78" t="e">
        <f>#REF!+80</f>
        <v>#REF!</v>
      </c>
      <c r="J38" s="80">
        <v>0</v>
      </c>
      <c r="K38" s="81">
        <f t="shared" si="8"/>
        <v>0</v>
      </c>
      <c r="L38" s="81">
        <f t="shared" si="9"/>
        <v>0</v>
      </c>
      <c r="M38" s="82">
        <f t="shared" si="10"/>
        <v>0</v>
      </c>
      <c r="N38" s="83">
        <f t="shared" si="11"/>
        <v>2722500.0000000005</v>
      </c>
      <c r="O38" s="78" t="s">
        <v>36</v>
      </c>
      <c r="S38" s="2"/>
    </row>
    <row r="39" spans="1:19" x14ac:dyDescent="0.25">
      <c r="A39" s="78">
        <v>37</v>
      </c>
      <c r="B39" s="68">
        <v>1302</v>
      </c>
      <c r="C39" s="68">
        <v>13</v>
      </c>
      <c r="D39" s="69" t="s">
        <v>13</v>
      </c>
      <c r="E39" s="68">
        <v>710</v>
      </c>
      <c r="F39" s="68">
        <v>0</v>
      </c>
      <c r="G39" s="68">
        <f t="shared" si="6"/>
        <v>710</v>
      </c>
      <c r="H39" s="79">
        <f t="shared" si="7"/>
        <v>781.00000000000011</v>
      </c>
      <c r="I39" s="78" t="e">
        <f>I38</f>
        <v>#REF!</v>
      </c>
      <c r="J39" s="80">
        <v>0</v>
      </c>
      <c r="K39" s="81">
        <f t="shared" si="8"/>
        <v>0</v>
      </c>
      <c r="L39" s="81">
        <f t="shared" si="9"/>
        <v>0</v>
      </c>
      <c r="M39" s="82">
        <f t="shared" si="10"/>
        <v>0</v>
      </c>
      <c r="N39" s="83">
        <f t="shared" si="11"/>
        <v>2343000.0000000005</v>
      </c>
      <c r="O39" s="78" t="s">
        <v>36</v>
      </c>
      <c r="S39" s="2"/>
    </row>
    <row r="40" spans="1:19" x14ac:dyDescent="0.25">
      <c r="A40" s="78">
        <v>38</v>
      </c>
      <c r="B40" s="68">
        <v>1401</v>
      </c>
      <c r="C40" s="68">
        <v>14</v>
      </c>
      <c r="D40" s="68" t="s">
        <v>13</v>
      </c>
      <c r="E40" s="68">
        <v>825</v>
      </c>
      <c r="F40" s="68">
        <v>0</v>
      </c>
      <c r="G40" s="68">
        <f t="shared" si="6"/>
        <v>825</v>
      </c>
      <c r="H40" s="79">
        <f t="shared" si="7"/>
        <v>907.50000000000011</v>
      </c>
      <c r="I40" s="78" t="e">
        <f>#REF!+80</f>
        <v>#REF!</v>
      </c>
      <c r="J40" s="80">
        <v>0</v>
      </c>
      <c r="K40" s="81">
        <f t="shared" si="8"/>
        <v>0</v>
      </c>
      <c r="L40" s="81">
        <f t="shared" si="9"/>
        <v>0</v>
      </c>
      <c r="M40" s="82">
        <f t="shared" si="10"/>
        <v>0</v>
      </c>
      <c r="N40" s="83">
        <f t="shared" si="11"/>
        <v>2722500.0000000005</v>
      </c>
      <c r="O40" s="78" t="s">
        <v>36</v>
      </c>
      <c r="S40" s="2"/>
    </row>
    <row r="41" spans="1:19" x14ac:dyDescent="0.25">
      <c r="A41" s="78">
        <v>39</v>
      </c>
      <c r="B41" s="68">
        <v>1402</v>
      </c>
      <c r="C41" s="68">
        <v>14</v>
      </c>
      <c r="D41" s="69" t="s">
        <v>13</v>
      </c>
      <c r="E41" s="68">
        <v>710</v>
      </c>
      <c r="F41" s="68">
        <v>0</v>
      </c>
      <c r="G41" s="68">
        <f t="shared" si="6"/>
        <v>710</v>
      </c>
      <c r="H41" s="79">
        <f t="shared" si="7"/>
        <v>781.00000000000011</v>
      </c>
      <c r="I41" s="78" t="e">
        <f>I40</f>
        <v>#REF!</v>
      </c>
      <c r="J41" s="80">
        <v>0</v>
      </c>
      <c r="K41" s="81">
        <f t="shared" si="8"/>
        <v>0</v>
      </c>
      <c r="L41" s="81">
        <f t="shared" si="9"/>
        <v>0</v>
      </c>
      <c r="M41" s="82">
        <f t="shared" si="10"/>
        <v>0</v>
      </c>
      <c r="N41" s="83">
        <f t="shared" si="11"/>
        <v>2343000.0000000005</v>
      </c>
      <c r="O41" s="78" t="s">
        <v>36</v>
      </c>
      <c r="S41" s="2"/>
    </row>
    <row r="42" spans="1:19" x14ac:dyDescent="0.25">
      <c r="A42" s="78">
        <v>40</v>
      </c>
      <c r="B42" s="68">
        <v>1501</v>
      </c>
      <c r="C42" s="68">
        <v>15</v>
      </c>
      <c r="D42" s="68" t="s">
        <v>13</v>
      </c>
      <c r="E42" s="68">
        <v>825</v>
      </c>
      <c r="F42" s="68">
        <v>0</v>
      </c>
      <c r="G42" s="68">
        <f t="shared" si="6"/>
        <v>825</v>
      </c>
      <c r="H42" s="79">
        <f t="shared" si="7"/>
        <v>907.50000000000011</v>
      </c>
      <c r="I42" s="78" t="e">
        <f>#REF!+80</f>
        <v>#REF!</v>
      </c>
      <c r="J42" s="80">
        <v>0</v>
      </c>
      <c r="K42" s="81">
        <f t="shared" si="8"/>
        <v>0</v>
      </c>
      <c r="L42" s="81">
        <f t="shared" si="9"/>
        <v>0</v>
      </c>
      <c r="M42" s="82">
        <f t="shared" si="10"/>
        <v>0</v>
      </c>
      <c r="N42" s="83">
        <f t="shared" si="11"/>
        <v>2722500.0000000005</v>
      </c>
      <c r="O42" s="78" t="s">
        <v>36</v>
      </c>
      <c r="S42" s="2"/>
    </row>
    <row r="43" spans="1:19" x14ac:dyDescent="0.25">
      <c r="A43" s="78">
        <v>41</v>
      </c>
      <c r="B43" s="68">
        <v>1502</v>
      </c>
      <c r="C43" s="68">
        <v>15</v>
      </c>
      <c r="D43" s="69" t="s">
        <v>13</v>
      </c>
      <c r="E43" s="68">
        <v>710</v>
      </c>
      <c r="F43" s="68">
        <v>0</v>
      </c>
      <c r="G43" s="68">
        <f t="shared" si="6"/>
        <v>710</v>
      </c>
      <c r="H43" s="79">
        <f t="shared" si="7"/>
        <v>781.00000000000011</v>
      </c>
      <c r="I43" s="78" t="e">
        <f>I42</f>
        <v>#REF!</v>
      </c>
      <c r="J43" s="80">
        <v>0</v>
      </c>
      <c r="K43" s="81">
        <f t="shared" si="8"/>
        <v>0</v>
      </c>
      <c r="L43" s="81">
        <f t="shared" si="9"/>
        <v>0</v>
      </c>
      <c r="M43" s="82">
        <f t="shared" si="10"/>
        <v>0</v>
      </c>
      <c r="N43" s="83">
        <f t="shared" si="11"/>
        <v>2343000.0000000005</v>
      </c>
      <c r="O43" s="78" t="s">
        <v>36</v>
      </c>
      <c r="S43" s="2"/>
    </row>
    <row r="44" spans="1:19" x14ac:dyDescent="0.25">
      <c r="A44" s="78">
        <v>42</v>
      </c>
      <c r="B44" s="68">
        <v>1601</v>
      </c>
      <c r="C44" s="68">
        <v>16</v>
      </c>
      <c r="D44" s="68" t="s">
        <v>13</v>
      </c>
      <c r="E44" s="68">
        <v>825</v>
      </c>
      <c r="F44" s="68">
        <v>0</v>
      </c>
      <c r="G44" s="68">
        <f t="shared" si="6"/>
        <v>825</v>
      </c>
      <c r="H44" s="79">
        <f t="shared" si="7"/>
        <v>907.50000000000011</v>
      </c>
      <c r="I44" s="78" t="e">
        <f>I42+80</f>
        <v>#REF!</v>
      </c>
      <c r="J44" s="80">
        <v>0</v>
      </c>
      <c r="K44" s="81">
        <f t="shared" si="8"/>
        <v>0</v>
      </c>
      <c r="L44" s="81">
        <f t="shared" si="9"/>
        <v>0</v>
      </c>
      <c r="M44" s="82">
        <f t="shared" si="10"/>
        <v>0</v>
      </c>
      <c r="N44" s="83">
        <f t="shared" si="11"/>
        <v>2722500.0000000005</v>
      </c>
      <c r="O44" s="78" t="s">
        <v>36</v>
      </c>
      <c r="S44" s="2"/>
    </row>
    <row r="45" spans="1:19" x14ac:dyDescent="0.25">
      <c r="A45" s="78">
        <v>43</v>
      </c>
      <c r="B45" s="68">
        <v>1602</v>
      </c>
      <c r="C45" s="68">
        <v>16</v>
      </c>
      <c r="D45" s="69" t="s">
        <v>13</v>
      </c>
      <c r="E45" s="68">
        <v>710</v>
      </c>
      <c r="F45" s="68">
        <v>0</v>
      </c>
      <c r="G45" s="68">
        <f t="shared" si="6"/>
        <v>710</v>
      </c>
      <c r="H45" s="79">
        <f t="shared" si="7"/>
        <v>781.00000000000011</v>
      </c>
      <c r="I45" s="78" t="e">
        <f>I44</f>
        <v>#REF!</v>
      </c>
      <c r="J45" s="80">
        <v>0</v>
      </c>
      <c r="K45" s="81">
        <f t="shared" si="8"/>
        <v>0</v>
      </c>
      <c r="L45" s="81">
        <f t="shared" si="9"/>
        <v>0</v>
      </c>
      <c r="M45" s="82">
        <f t="shared" si="10"/>
        <v>0</v>
      </c>
      <c r="N45" s="83">
        <f t="shared" si="11"/>
        <v>2343000.0000000005</v>
      </c>
      <c r="O45" s="78" t="s">
        <v>36</v>
      </c>
      <c r="S45" s="2"/>
    </row>
    <row r="46" spans="1:19" x14ac:dyDescent="0.25">
      <c r="A46" s="78">
        <v>44</v>
      </c>
      <c r="B46" s="68">
        <v>1701</v>
      </c>
      <c r="C46" s="68">
        <v>17</v>
      </c>
      <c r="D46" s="68" t="s">
        <v>13</v>
      </c>
      <c r="E46" s="68">
        <v>825</v>
      </c>
      <c r="F46" s="68">
        <v>0</v>
      </c>
      <c r="G46" s="68">
        <f t="shared" si="6"/>
        <v>825</v>
      </c>
      <c r="H46" s="79">
        <f t="shared" si="7"/>
        <v>907.50000000000011</v>
      </c>
      <c r="I46" s="78" t="e">
        <f>#REF!+80</f>
        <v>#REF!</v>
      </c>
      <c r="J46" s="80">
        <v>0</v>
      </c>
      <c r="K46" s="81">
        <f t="shared" si="8"/>
        <v>0</v>
      </c>
      <c r="L46" s="81">
        <f t="shared" si="9"/>
        <v>0</v>
      </c>
      <c r="M46" s="82">
        <f t="shared" si="10"/>
        <v>0</v>
      </c>
      <c r="N46" s="83">
        <f t="shared" si="11"/>
        <v>2722500.0000000005</v>
      </c>
      <c r="O46" s="78" t="s">
        <v>36</v>
      </c>
      <c r="S46" s="2"/>
    </row>
    <row r="47" spans="1:19" x14ac:dyDescent="0.25">
      <c r="A47" s="78">
        <v>45</v>
      </c>
      <c r="B47" s="68">
        <v>1702</v>
      </c>
      <c r="C47" s="68">
        <v>17</v>
      </c>
      <c r="D47" s="69" t="s">
        <v>13</v>
      </c>
      <c r="E47" s="68">
        <v>710</v>
      </c>
      <c r="F47" s="68">
        <v>0</v>
      </c>
      <c r="G47" s="68">
        <f t="shared" si="6"/>
        <v>710</v>
      </c>
      <c r="H47" s="79">
        <f t="shared" si="7"/>
        <v>781.00000000000011</v>
      </c>
      <c r="I47" s="78" t="e">
        <f>I46</f>
        <v>#REF!</v>
      </c>
      <c r="J47" s="80">
        <v>0</v>
      </c>
      <c r="K47" s="81">
        <f t="shared" si="8"/>
        <v>0</v>
      </c>
      <c r="L47" s="81">
        <f t="shared" si="9"/>
        <v>0</v>
      </c>
      <c r="M47" s="82">
        <f t="shared" si="10"/>
        <v>0</v>
      </c>
      <c r="N47" s="83">
        <f t="shared" si="11"/>
        <v>2343000.0000000005</v>
      </c>
      <c r="O47" s="78" t="s">
        <v>36</v>
      </c>
      <c r="S47" s="2"/>
    </row>
    <row r="48" spans="1:19" x14ac:dyDescent="0.25">
      <c r="A48" s="78">
        <v>46</v>
      </c>
      <c r="B48" s="68">
        <v>1801</v>
      </c>
      <c r="C48" s="68">
        <v>18</v>
      </c>
      <c r="D48" s="68" t="s">
        <v>13</v>
      </c>
      <c r="E48" s="68">
        <v>825</v>
      </c>
      <c r="F48" s="68">
        <v>0</v>
      </c>
      <c r="G48" s="68">
        <f t="shared" si="6"/>
        <v>825</v>
      </c>
      <c r="H48" s="79">
        <f t="shared" si="7"/>
        <v>907.50000000000011</v>
      </c>
      <c r="I48" s="78" t="e">
        <f>#REF!+80</f>
        <v>#REF!</v>
      </c>
      <c r="J48" s="80">
        <v>0</v>
      </c>
      <c r="K48" s="81">
        <f t="shared" si="8"/>
        <v>0</v>
      </c>
      <c r="L48" s="81">
        <f t="shared" si="9"/>
        <v>0</v>
      </c>
      <c r="M48" s="82">
        <f t="shared" si="10"/>
        <v>0</v>
      </c>
      <c r="N48" s="83">
        <f t="shared" ref="N48:N62" si="12">H48*3000</f>
        <v>2722500.0000000005</v>
      </c>
      <c r="O48" s="78" t="s">
        <v>36</v>
      </c>
      <c r="S48" s="2"/>
    </row>
    <row r="49" spans="1:23" x14ac:dyDescent="0.25">
      <c r="A49" s="78">
        <v>47</v>
      </c>
      <c r="B49" s="68">
        <v>1802</v>
      </c>
      <c r="C49" s="68">
        <v>18</v>
      </c>
      <c r="D49" s="69" t="s">
        <v>13</v>
      </c>
      <c r="E49" s="68">
        <v>710</v>
      </c>
      <c r="F49" s="68">
        <v>0</v>
      </c>
      <c r="G49" s="68">
        <f t="shared" ref="G49:G62" si="13">E49+F49</f>
        <v>710</v>
      </c>
      <c r="H49" s="79">
        <f t="shared" ref="H49:H62" si="14">G49*1.1</f>
        <v>781.00000000000011</v>
      </c>
      <c r="I49" s="78" t="e">
        <f>I48</f>
        <v>#REF!</v>
      </c>
      <c r="J49" s="80">
        <v>0</v>
      </c>
      <c r="K49" s="81">
        <f t="shared" ref="K49:K62" si="15">ROUND(J49*1.12,0)</f>
        <v>0</v>
      </c>
      <c r="L49" s="81">
        <f t="shared" ref="L49:L62" si="16">J49*0.8</f>
        <v>0</v>
      </c>
      <c r="M49" s="82">
        <f t="shared" ref="M49:M62" si="17">MROUND((K49*0.03/12),500)</f>
        <v>0</v>
      </c>
      <c r="N49" s="83">
        <f t="shared" si="12"/>
        <v>2343000.0000000005</v>
      </c>
      <c r="O49" s="78" t="s">
        <v>36</v>
      </c>
      <c r="S49" s="2"/>
    </row>
    <row r="50" spans="1:23" x14ac:dyDescent="0.25">
      <c r="A50" s="78">
        <v>48</v>
      </c>
      <c r="B50" s="68">
        <v>1901</v>
      </c>
      <c r="C50" s="68">
        <v>19</v>
      </c>
      <c r="D50" s="68" t="s">
        <v>13</v>
      </c>
      <c r="E50" s="68">
        <v>825</v>
      </c>
      <c r="F50" s="68">
        <v>0</v>
      </c>
      <c r="G50" s="68">
        <f t="shared" si="13"/>
        <v>825</v>
      </c>
      <c r="H50" s="79">
        <f t="shared" si="14"/>
        <v>907.50000000000011</v>
      </c>
      <c r="I50" s="78" t="e">
        <f>#REF!+80</f>
        <v>#REF!</v>
      </c>
      <c r="J50" s="80">
        <v>0</v>
      </c>
      <c r="K50" s="81">
        <f t="shared" si="15"/>
        <v>0</v>
      </c>
      <c r="L50" s="81">
        <f t="shared" si="16"/>
        <v>0</v>
      </c>
      <c r="M50" s="82">
        <f t="shared" si="17"/>
        <v>0</v>
      </c>
      <c r="N50" s="83">
        <f t="shared" si="12"/>
        <v>2722500.0000000005</v>
      </c>
      <c r="O50" s="78" t="s">
        <v>36</v>
      </c>
      <c r="S50" s="2"/>
    </row>
    <row r="51" spans="1:23" x14ac:dyDescent="0.25">
      <c r="A51" s="78">
        <v>49</v>
      </c>
      <c r="B51" s="68">
        <v>1902</v>
      </c>
      <c r="C51" s="68">
        <v>19</v>
      </c>
      <c r="D51" s="69" t="s">
        <v>13</v>
      </c>
      <c r="E51" s="68">
        <v>710</v>
      </c>
      <c r="F51" s="68">
        <v>0</v>
      </c>
      <c r="G51" s="68">
        <f t="shared" si="13"/>
        <v>710</v>
      </c>
      <c r="H51" s="79">
        <f t="shared" si="14"/>
        <v>781.00000000000011</v>
      </c>
      <c r="I51" s="78" t="e">
        <f>I50</f>
        <v>#REF!</v>
      </c>
      <c r="J51" s="80">
        <v>0</v>
      </c>
      <c r="K51" s="81">
        <f t="shared" si="15"/>
        <v>0</v>
      </c>
      <c r="L51" s="81">
        <f t="shared" si="16"/>
        <v>0</v>
      </c>
      <c r="M51" s="82">
        <f t="shared" si="17"/>
        <v>0</v>
      </c>
      <c r="N51" s="83">
        <f t="shared" si="12"/>
        <v>2343000.0000000005</v>
      </c>
      <c r="O51" s="78" t="s">
        <v>36</v>
      </c>
      <c r="S51" s="2"/>
    </row>
    <row r="52" spans="1:23" x14ac:dyDescent="0.25">
      <c r="A52" s="78">
        <v>50</v>
      </c>
      <c r="B52" s="68">
        <v>2001</v>
      </c>
      <c r="C52" s="68">
        <v>20</v>
      </c>
      <c r="D52" s="68" t="s">
        <v>13</v>
      </c>
      <c r="E52" s="68">
        <v>825</v>
      </c>
      <c r="F52" s="68">
        <v>0</v>
      </c>
      <c r="G52" s="68">
        <f t="shared" si="13"/>
        <v>825</v>
      </c>
      <c r="H52" s="79">
        <f t="shared" si="14"/>
        <v>907.50000000000011</v>
      </c>
      <c r="I52" s="78" t="e">
        <f>#REF!+80</f>
        <v>#REF!</v>
      </c>
      <c r="J52" s="80">
        <v>0</v>
      </c>
      <c r="K52" s="81">
        <f t="shared" si="15"/>
        <v>0</v>
      </c>
      <c r="L52" s="81">
        <f t="shared" si="16"/>
        <v>0</v>
      </c>
      <c r="M52" s="82">
        <f t="shared" si="17"/>
        <v>0</v>
      </c>
      <c r="N52" s="83">
        <f t="shared" si="12"/>
        <v>2722500.0000000005</v>
      </c>
      <c r="O52" s="78" t="s">
        <v>36</v>
      </c>
      <c r="S52" s="2"/>
    </row>
    <row r="53" spans="1:23" x14ac:dyDescent="0.25">
      <c r="A53" s="78">
        <v>51</v>
      </c>
      <c r="B53" s="68">
        <v>2002</v>
      </c>
      <c r="C53" s="68">
        <v>20</v>
      </c>
      <c r="D53" s="69" t="s">
        <v>13</v>
      </c>
      <c r="E53" s="68">
        <v>710</v>
      </c>
      <c r="F53" s="68">
        <v>0</v>
      </c>
      <c r="G53" s="68">
        <f t="shared" si="13"/>
        <v>710</v>
      </c>
      <c r="H53" s="79">
        <f t="shared" si="14"/>
        <v>781.00000000000011</v>
      </c>
      <c r="I53" s="78" t="e">
        <f>I52</f>
        <v>#REF!</v>
      </c>
      <c r="J53" s="80">
        <v>0</v>
      </c>
      <c r="K53" s="81">
        <f t="shared" si="15"/>
        <v>0</v>
      </c>
      <c r="L53" s="81">
        <f t="shared" si="16"/>
        <v>0</v>
      </c>
      <c r="M53" s="82">
        <f t="shared" si="17"/>
        <v>0</v>
      </c>
      <c r="N53" s="83">
        <f t="shared" si="12"/>
        <v>2343000.0000000005</v>
      </c>
      <c r="O53" s="78" t="s">
        <v>36</v>
      </c>
      <c r="S53" s="2"/>
    </row>
    <row r="54" spans="1:23" x14ac:dyDescent="0.25">
      <c r="A54" s="78">
        <v>52</v>
      </c>
      <c r="B54" s="68">
        <v>2003</v>
      </c>
      <c r="C54" s="68">
        <v>20</v>
      </c>
      <c r="D54" s="69" t="s">
        <v>13</v>
      </c>
      <c r="E54" s="68">
        <v>683</v>
      </c>
      <c r="F54" s="68">
        <v>37</v>
      </c>
      <c r="G54" s="68">
        <f t="shared" si="13"/>
        <v>720</v>
      </c>
      <c r="H54" s="79">
        <f t="shared" si="14"/>
        <v>792.00000000000011</v>
      </c>
      <c r="I54" s="78" t="e">
        <f>I53</f>
        <v>#REF!</v>
      </c>
      <c r="J54" s="80">
        <v>0</v>
      </c>
      <c r="K54" s="81">
        <f t="shared" si="15"/>
        <v>0</v>
      </c>
      <c r="L54" s="81">
        <f t="shared" si="16"/>
        <v>0</v>
      </c>
      <c r="M54" s="82">
        <f t="shared" si="17"/>
        <v>0</v>
      </c>
      <c r="N54" s="83">
        <f t="shared" si="12"/>
        <v>2376000.0000000005</v>
      </c>
      <c r="O54" s="78" t="s">
        <v>36</v>
      </c>
      <c r="S54" s="2"/>
    </row>
    <row r="55" spans="1:23" x14ac:dyDescent="0.25">
      <c r="A55" s="78">
        <v>53</v>
      </c>
      <c r="B55" s="68">
        <v>2004</v>
      </c>
      <c r="C55" s="68">
        <v>20</v>
      </c>
      <c r="D55" s="69" t="s">
        <v>13</v>
      </c>
      <c r="E55" s="68">
        <v>683</v>
      </c>
      <c r="F55" s="68">
        <v>37</v>
      </c>
      <c r="G55" s="68">
        <f t="shared" si="13"/>
        <v>720</v>
      </c>
      <c r="H55" s="79">
        <f t="shared" si="14"/>
        <v>792.00000000000011</v>
      </c>
      <c r="I55" s="78" t="e">
        <f>I54</f>
        <v>#REF!</v>
      </c>
      <c r="J55" s="80">
        <v>0</v>
      </c>
      <c r="K55" s="81">
        <f t="shared" si="15"/>
        <v>0</v>
      </c>
      <c r="L55" s="81">
        <f t="shared" si="16"/>
        <v>0</v>
      </c>
      <c r="M55" s="82">
        <f t="shared" si="17"/>
        <v>0</v>
      </c>
      <c r="N55" s="83">
        <f t="shared" si="12"/>
        <v>2376000.0000000005</v>
      </c>
      <c r="O55" s="78" t="s">
        <v>36</v>
      </c>
      <c r="S55" s="2"/>
    </row>
    <row r="56" spans="1:23" x14ac:dyDescent="0.25">
      <c r="A56" s="78">
        <v>54</v>
      </c>
      <c r="B56" s="68">
        <v>2008</v>
      </c>
      <c r="C56" s="68">
        <v>20</v>
      </c>
      <c r="D56" s="68" t="s">
        <v>11</v>
      </c>
      <c r="E56" s="68">
        <v>1025</v>
      </c>
      <c r="F56" s="68">
        <v>155</v>
      </c>
      <c r="G56" s="68">
        <f t="shared" si="13"/>
        <v>1180</v>
      </c>
      <c r="H56" s="79">
        <f t="shared" si="14"/>
        <v>1298</v>
      </c>
      <c r="I56" s="78" t="e">
        <f>#REF!</f>
        <v>#REF!</v>
      </c>
      <c r="J56" s="80">
        <v>0</v>
      </c>
      <c r="K56" s="81">
        <f t="shared" si="15"/>
        <v>0</v>
      </c>
      <c r="L56" s="81">
        <f t="shared" si="16"/>
        <v>0</v>
      </c>
      <c r="M56" s="82">
        <f t="shared" si="17"/>
        <v>0</v>
      </c>
      <c r="N56" s="83">
        <f t="shared" si="12"/>
        <v>3894000</v>
      </c>
      <c r="O56" s="78" t="s">
        <v>36</v>
      </c>
      <c r="S56" s="2"/>
    </row>
    <row r="57" spans="1:23" x14ac:dyDescent="0.25">
      <c r="A57" s="78">
        <v>55</v>
      </c>
      <c r="B57" s="68">
        <v>2101</v>
      </c>
      <c r="C57" s="68">
        <v>21</v>
      </c>
      <c r="D57" s="68" t="s">
        <v>13</v>
      </c>
      <c r="E57" s="68">
        <v>825</v>
      </c>
      <c r="F57" s="68">
        <v>0</v>
      </c>
      <c r="G57" s="68">
        <f t="shared" si="13"/>
        <v>825</v>
      </c>
      <c r="H57" s="79">
        <f t="shared" si="14"/>
        <v>907.50000000000011</v>
      </c>
      <c r="I57" s="78" t="e">
        <f>I54+80</f>
        <v>#REF!</v>
      </c>
      <c r="J57" s="80">
        <v>0</v>
      </c>
      <c r="K57" s="81">
        <f t="shared" si="15"/>
        <v>0</v>
      </c>
      <c r="L57" s="81">
        <f t="shared" si="16"/>
        <v>0</v>
      </c>
      <c r="M57" s="82">
        <f t="shared" si="17"/>
        <v>0</v>
      </c>
      <c r="N57" s="83">
        <f t="shared" si="12"/>
        <v>2722500.0000000005</v>
      </c>
      <c r="O57" s="78" t="s">
        <v>36</v>
      </c>
      <c r="S57" s="2"/>
    </row>
    <row r="58" spans="1:23" x14ac:dyDescent="0.25">
      <c r="A58" s="78">
        <v>56</v>
      </c>
      <c r="B58" s="68">
        <v>2102</v>
      </c>
      <c r="C58" s="68">
        <v>21</v>
      </c>
      <c r="D58" s="69" t="s">
        <v>13</v>
      </c>
      <c r="E58" s="68">
        <v>710</v>
      </c>
      <c r="F58" s="68">
        <v>0</v>
      </c>
      <c r="G58" s="68">
        <f t="shared" si="13"/>
        <v>710</v>
      </c>
      <c r="H58" s="79">
        <f t="shared" si="14"/>
        <v>781.00000000000011</v>
      </c>
      <c r="I58" s="78" t="e">
        <f>I57</f>
        <v>#REF!</v>
      </c>
      <c r="J58" s="80">
        <v>0</v>
      </c>
      <c r="K58" s="81">
        <f t="shared" si="15"/>
        <v>0</v>
      </c>
      <c r="L58" s="81">
        <f t="shared" si="16"/>
        <v>0</v>
      </c>
      <c r="M58" s="82">
        <f t="shared" si="17"/>
        <v>0</v>
      </c>
      <c r="N58" s="83">
        <f t="shared" si="12"/>
        <v>2343000.0000000005</v>
      </c>
      <c r="O58" s="78" t="s">
        <v>36</v>
      </c>
      <c r="S58" s="2"/>
    </row>
    <row r="59" spans="1:23" x14ac:dyDescent="0.25">
      <c r="A59" s="78">
        <v>57</v>
      </c>
      <c r="B59" s="68">
        <v>2202</v>
      </c>
      <c r="C59" s="68">
        <v>22</v>
      </c>
      <c r="D59" s="69" t="s">
        <v>13</v>
      </c>
      <c r="E59" s="68">
        <v>710</v>
      </c>
      <c r="F59" s="68">
        <v>0</v>
      </c>
      <c r="G59" s="68">
        <f t="shared" si="13"/>
        <v>710</v>
      </c>
      <c r="H59" s="79">
        <f t="shared" si="14"/>
        <v>781.00000000000011</v>
      </c>
      <c r="I59" s="78" t="e">
        <f>#REF!</f>
        <v>#REF!</v>
      </c>
      <c r="J59" s="80">
        <v>0</v>
      </c>
      <c r="K59" s="81">
        <f t="shared" si="15"/>
        <v>0</v>
      </c>
      <c r="L59" s="81">
        <f t="shared" si="16"/>
        <v>0</v>
      </c>
      <c r="M59" s="82">
        <f t="shared" si="17"/>
        <v>0</v>
      </c>
      <c r="N59" s="83">
        <f t="shared" si="12"/>
        <v>2343000.0000000005</v>
      </c>
      <c r="O59" s="78" t="s">
        <v>36</v>
      </c>
      <c r="S59" s="2"/>
    </row>
    <row r="60" spans="1:23" x14ac:dyDescent="0.25">
      <c r="A60" s="78">
        <v>58</v>
      </c>
      <c r="B60" s="68">
        <v>2302</v>
      </c>
      <c r="C60" s="68">
        <v>23</v>
      </c>
      <c r="D60" s="69" t="s">
        <v>13</v>
      </c>
      <c r="E60" s="68">
        <v>710</v>
      </c>
      <c r="F60" s="68">
        <v>0</v>
      </c>
      <c r="G60" s="68">
        <f t="shared" si="13"/>
        <v>710</v>
      </c>
      <c r="H60" s="79">
        <f t="shared" si="14"/>
        <v>781.00000000000011</v>
      </c>
      <c r="I60" s="78" t="e">
        <f>#REF!</f>
        <v>#REF!</v>
      </c>
      <c r="J60" s="80">
        <v>0</v>
      </c>
      <c r="K60" s="81">
        <f t="shared" si="15"/>
        <v>0</v>
      </c>
      <c r="L60" s="81">
        <f t="shared" si="16"/>
        <v>0</v>
      </c>
      <c r="M60" s="82">
        <f t="shared" si="17"/>
        <v>0</v>
      </c>
      <c r="N60" s="83">
        <f t="shared" si="12"/>
        <v>2343000.0000000005</v>
      </c>
      <c r="O60" s="78" t="s">
        <v>36</v>
      </c>
      <c r="S60" s="2"/>
    </row>
    <row r="61" spans="1:23" x14ac:dyDescent="0.25">
      <c r="A61" s="78">
        <v>59</v>
      </c>
      <c r="B61" s="68">
        <v>2402</v>
      </c>
      <c r="C61" s="68">
        <v>24</v>
      </c>
      <c r="D61" s="69" t="s">
        <v>13</v>
      </c>
      <c r="E61" s="68">
        <v>710</v>
      </c>
      <c r="F61" s="68">
        <v>0</v>
      </c>
      <c r="G61" s="68">
        <f t="shared" si="13"/>
        <v>710</v>
      </c>
      <c r="H61" s="79">
        <f t="shared" si="14"/>
        <v>781.00000000000011</v>
      </c>
      <c r="I61" s="78" t="e">
        <f>#REF!</f>
        <v>#REF!</v>
      </c>
      <c r="J61" s="80">
        <v>0</v>
      </c>
      <c r="K61" s="81">
        <f t="shared" si="15"/>
        <v>0</v>
      </c>
      <c r="L61" s="81">
        <f t="shared" si="16"/>
        <v>0</v>
      </c>
      <c r="M61" s="82">
        <f t="shared" si="17"/>
        <v>0</v>
      </c>
      <c r="N61" s="83">
        <f t="shared" si="12"/>
        <v>2343000.0000000005</v>
      </c>
      <c r="O61" s="78" t="s">
        <v>36</v>
      </c>
      <c r="S61" s="2"/>
    </row>
    <row r="62" spans="1:23" x14ac:dyDescent="0.25">
      <c r="A62" s="78">
        <v>60</v>
      </c>
      <c r="B62" s="68">
        <v>2502</v>
      </c>
      <c r="C62" s="68">
        <v>25</v>
      </c>
      <c r="D62" s="69" t="s">
        <v>13</v>
      </c>
      <c r="E62" s="68">
        <v>710</v>
      </c>
      <c r="F62" s="68">
        <v>0</v>
      </c>
      <c r="G62" s="68">
        <f t="shared" si="13"/>
        <v>710</v>
      </c>
      <c r="H62" s="79">
        <f t="shared" si="14"/>
        <v>781.00000000000011</v>
      </c>
      <c r="I62" s="78" t="e">
        <f>#REF!</f>
        <v>#REF!</v>
      </c>
      <c r="J62" s="80">
        <v>0</v>
      </c>
      <c r="K62" s="81">
        <f t="shared" si="15"/>
        <v>0</v>
      </c>
      <c r="L62" s="81">
        <f t="shared" si="16"/>
        <v>0</v>
      </c>
      <c r="M62" s="82">
        <f t="shared" si="17"/>
        <v>0</v>
      </c>
      <c r="N62" s="83">
        <f t="shared" si="12"/>
        <v>2343000.0000000005</v>
      </c>
      <c r="O62" s="78" t="s">
        <v>36</v>
      </c>
      <c r="S62" s="2"/>
    </row>
    <row r="63" spans="1:23" ht="16.5" x14ac:dyDescent="0.3">
      <c r="A63" s="84" t="s">
        <v>3</v>
      </c>
      <c r="B63" s="84"/>
      <c r="C63" s="84"/>
      <c r="D63" s="84"/>
      <c r="E63" s="85">
        <f>SUM(E3:E62)</f>
        <v>47188</v>
      </c>
      <c r="F63" s="85">
        <f>SUM(F3:F62)</f>
        <v>677</v>
      </c>
      <c r="G63" s="86">
        <f>SUM(G3:G62)</f>
        <v>47865</v>
      </c>
      <c r="H63" s="86">
        <f>SUM(H3:H62)</f>
        <v>52651.5</v>
      </c>
      <c r="I63" s="78"/>
      <c r="J63" s="87">
        <f>SUM(J3:J62)</f>
        <v>0</v>
      </c>
      <c r="K63" s="87">
        <f>SUM(K3:K62)</f>
        <v>0</v>
      </c>
      <c r="L63" s="87">
        <f>SUM(L3:L62)</f>
        <v>0</v>
      </c>
      <c r="M63" s="88"/>
      <c r="N63" s="89">
        <f>SUM(N3:N62)</f>
        <v>157954500</v>
      </c>
      <c r="O63" s="78"/>
      <c r="S63" s="2"/>
      <c r="V63" s="4"/>
      <c r="W63" s="4"/>
    </row>
    <row r="64" spans="1:23" ht="16.5" x14ac:dyDescent="0.3">
      <c r="A64" s="18"/>
      <c r="B64" s="25"/>
      <c r="C64" s="33"/>
      <c r="D64" s="33"/>
      <c r="E64" s="33"/>
      <c r="F64" s="33"/>
      <c r="G64" s="33"/>
      <c r="H64" s="33"/>
      <c r="I64" s="18"/>
      <c r="J64" s="52"/>
      <c r="K64" s="53"/>
      <c r="L64" s="53"/>
      <c r="M64" s="54"/>
      <c r="N64" s="55"/>
      <c r="O64" s="47"/>
      <c r="S64" s="2"/>
    </row>
    <row r="65" spans="1:19" ht="16.5" x14ac:dyDescent="0.3">
      <c r="A65" s="18"/>
      <c r="B65" s="25"/>
      <c r="C65" s="33"/>
      <c r="D65" s="33"/>
      <c r="E65" s="33"/>
      <c r="F65" s="33"/>
      <c r="G65" s="33"/>
      <c r="H65" s="33"/>
      <c r="I65" s="18"/>
      <c r="J65" s="52"/>
      <c r="K65" s="53"/>
      <c r="L65" s="53"/>
      <c r="M65" s="54"/>
      <c r="N65" s="55"/>
      <c r="O65" s="47"/>
      <c r="S65" s="2"/>
    </row>
    <row r="66" spans="1:19" ht="16.5" x14ac:dyDescent="0.3">
      <c r="A66" s="18"/>
      <c r="B66" s="25"/>
      <c r="C66" s="33"/>
      <c r="D66" s="33"/>
      <c r="E66" s="33"/>
      <c r="F66" s="33"/>
      <c r="G66" s="33"/>
      <c r="H66" s="33"/>
      <c r="I66" s="18"/>
      <c r="J66" s="52"/>
      <c r="K66" s="53"/>
      <c r="L66" s="53"/>
      <c r="M66" s="54"/>
      <c r="N66" s="55"/>
      <c r="O66" s="47"/>
      <c r="S66" s="2"/>
    </row>
    <row r="67" spans="1:19" ht="16.5" x14ac:dyDescent="0.3">
      <c r="A67" s="18"/>
      <c r="B67" s="25"/>
      <c r="C67" s="33"/>
      <c r="D67" s="33"/>
      <c r="E67" s="33"/>
      <c r="F67" s="33"/>
      <c r="G67" s="33"/>
      <c r="H67" s="33"/>
      <c r="I67" s="18"/>
      <c r="J67" s="52"/>
      <c r="K67" s="53"/>
      <c r="L67" s="53"/>
      <c r="M67" s="54"/>
      <c r="N67" s="55"/>
      <c r="O67" s="47"/>
      <c r="S67" s="2"/>
    </row>
    <row r="68" spans="1:19" ht="16.5" x14ac:dyDescent="0.3">
      <c r="A68" s="18"/>
      <c r="B68" s="25"/>
      <c r="C68" s="33"/>
      <c r="D68" s="33"/>
      <c r="E68" s="33"/>
      <c r="F68" s="33"/>
      <c r="G68" s="33"/>
      <c r="H68" s="33"/>
      <c r="I68" s="18"/>
      <c r="J68" s="52"/>
      <c r="K68" s="53"/>
      <c r="L68" s="53"/>
      <c r="M68" s="54"/>
      <c r="N68" s="55"/>
      <c r="O68" s="47"/>
      <c r="S68" s="2"/>
    </row>
    <row r="69" spans="1:19" ht="16.5" x14ac:dyDescent="0.3">
      <c r="A69" s="18"/>
      <c r="B69" s="25"/>
      <c r="C69" s="33"/>
      <c r="D69" s="33"/>
      <c r="E69" s="33"/>
      <c r="F69" s="33"/>
      <c r="G69" s="33"/>
      <c r="H69" s="33"/>
      <c r="I69" s="18"/>
      <c r="J69" s="52"/>
      <c r="K69" s="53"/>
      <c r="L69" s="53"/>
      <c r="M69" s="54"/>
      <c r="N69" s="55"/>
      <c r="O69" s="47"/>
      <c r="S69" s="2"/>
    </row>
    <row r="70" spans="1:19" ht="16.5" x14ac:dyDescent="0.3">
      <c r="A70" s="18"/>
      <c r="B70" s="25"/>
      <c r="C70" s="33"/>
      <c r="D70" s="33"/>
      <c r="E70" s="33"/>
      <c r="F70" s="33"/>
      <c r="G70" s="33"/>
      <c r="H70" s="33"/>
      <c r="I70" s="18"/>
      <c r="J70" s="52"/>
      <c r="K70" s="53"/>
      <c r="L70" s="53"/>
      <c r="M70" s="54"/>
      <c r="N70" s="55"/>
      <c r="O70" s="47"/>
      <c r="S70" s="2"/>
    </row>
    <row r="71" spans="1:19" ht="16.5" x14ac:dyDescent="0.3">
      <c r="A71" s="18"/>
      <c r="B71" s="25"/>
      <c r="C71" s="33"/>
      <c r="D71" s="33"/>
      <c r="E71" s="33"/>
      <c r="F71" s="33"/>
      <c r="G71" s="33"/>
      <c r="H71" s="33"/>
      <c r="I71" s="18"/>
      <c r="J71" s="52"/>
      <c r="K71" s="53"/>
      <c r="L71" s="53"/>
      <c r="M71" s="54"/>
      <c r="N71" s="55"/>
      <c r="O71" s="47"/>
      <c r="S71" s="2"/>
    </row>
    <row r="72" spans="1:19" ht="16.5" x14ac:dyDescent="0.3">
      <c r="A72" s="18"/>
      <c r="B72" s="25"/>
      <c r="C72" s="33"/>
      <c r="D72" s="33"/>
      <c r="E72" s="33"/>
      <c r="F72" s="33"/>
      <c r="G72" s="33"/>
      <c r="H72" s="33"/>
      <c r="I72" s="18"/>
      <c r="J72" s="52"/>
      <c r="K72" s="53"/>
      <c r="L72" s="53"/>
      <c r="M72" s="54"/>
      <c r="N72" s="55"/>
      <c r="O72" s="47"/>
      <c r="S72" s="2"/>
    </row>
    <row r="73" spans="1:19" ht="16.5" x14ac:dyDescent="0.3">
      <c r="A73" s="18"/>
      <c r="B73" s="25"/>
      <c r="C73" s="33"/>
      <c r="D73" s="33"/>
      <c r="E73" s="33"/>
      <c r="F73" s="33"/>
      <c r="G73" s="33"/>
      <c r="H73" s="33"/>
      <c r="I73" s="18"/>
      <c r="J73" s="52"/>
      <c r="K73" s="53"/>
      <c r="L73" s="53"/>
      <c r="M73" s="54"/>
      <c r="N73" s="55"/>
      <c r="O73" s="47"/>
      <c r="P73" s="36"/>
      <c r="Q73" s="36"/>
      <c r="S73" s="2"/>
    </row>
    <row r="74" spans="1:19" ht="16.5" x14ac:dyDescent="0.3">
      <c r="A74" s="18"/>
      <c r="B74" s="25"/>
      <c r="C74" s="33"/>
      <c r="D74" s="33"/>
      <c r="E74" s="33"/>
      <c r="F74" s="33"/>
      <c r="G74" s="33"/>
      <c r="H74" s="33"/>
      <c r="I74" s="18"/>
      <c r="J74" s="52"/>
      <c r="K74" s="53"/>
      <c r="L74" s="53"/>
      <c r="M74" s="54"/>
      <c r="N74" s="55"/>
      <c r="O74" s="47"/>
      <c r="P74" s="36"/>
      <c r="Q74" s="36"/>
      <c r="S74" s="2"/>
    </row>
    <row r="75" spans="1:19" ht="16.5" x14ac:dyDescent="0.3">
      <c r="A75" s="18"/>
      <c r="B75" s="25"/>
      <c r="C75" s="33"/>
      <c r="D75" s="33"/>
      <c r="E75" s="33"/>
      <c r="F75" s="33"/>
      <c r="G75" s="33"/>
      <c r="H75" s="33"/>
      <c r="I75" s="18"/>
      <c r="J75" s="52"/>
      <c r="K75" s="53"/>
      <c r="L75" s="53"/>
      <c r="M75" s="54"/>
      <c r="N75" s="55"/>
      <c r="O75" s="47"/>
      <c r="P75" s="36"/>
      <c r="Q75" s="36"/>
      <c r="S75" s="2"/>
    </row>
    <row r="76" spans="1:19" ht="16.5" x14ac:dyDescent="0.3">
      <c r="A76" s="18"/>
      <c r="B76" s="25"/>
      <c r="C76" s="33"/>
      <c r="D76" s="33"/>
      <c r="E76" s="33"/>
      <c r="F76" s="33"/>
      <c r="G76" s="33"/>
      <c r="H76" s="33"/>
      <c r="I76" s="18"/>
      <c r="J76" s="52"/>
      <c r="K76" s="53"/>
      <c r="L76" s="53"/>
      <c r="M76" s="54"/>
      <c r="N76" s="55"/>
      <c r="O76" s="47"/>
      <c r="P76" s="36"/>
      <c r="Q76" s="36"/>
      <c r="S76" s="2"/>
    </row>
    <row r="77" spans="1:19" x14ac:dyDescent="0.25">
      <c r="A77" s="18"/>
      <c r="B77" s="25"/>
      <c r="C77" s="33"/>
      <c r="D77" s="33"/>
      <c r="E77" s="33"/>
      <c r="F77" s="33"/>
      <c r="G77" s="33"/>
      <c r="H77" s="33"/>
      <c r="I77" s="18"/>
      <c r="J77" s="52"/>
      <c r="K77" s="53"/>
      <c r="L77" s="53"/>
      <c r="M77" s="54"/>
      <c r="N77" s="55"/>
    </row>
    <row r="78" spans="1:19" x14ac:dyDescent="0.25">
      <c r="A78" s="18"/>
      <c r="B78" s="25"/>
      <c r="C78" s="33"/>
      <c r="D78" s="33"/>
      <c r="E78" s="33"/>
      <c r="F78" s="33"/>
      <c r="G78" s="33"/>
      <c r="H78" s="33"/>
      <c r="I78" s="18"/>
      <c r="J78" s="52"/>
      <c r="K78" s="53"/>
      <c r="L78" s="53"/>
      <c r="M78" s="54"/>
      <c r="N78" s="55"/>
    </row>
    <row r="79" spans="1:19" x14ac:dyDescent="0.25">
      <c r="A79" s="18"/>
      <c r="B79" s="25"/>
      <c r="C79" s="33"/>
      <c r="D79" s="33"/>
      <c r="E79" s="33"/>
      <c r="F79" s="33"/>
      <c r="G79" s="33"/>
      <c r="H79" s="33"/>
      <c r="I79" s="18"/>
      <c r="J79" s="52"/>
      <c r="K79" s="53"/>
      <c r="L79" s="53"/>
      <c r="M79" s="54"/>
      <c r="N79" s="55"/>
    </row>
    <row r="80" spans="1:19" x14ac:dyDescent="0.25">
      <c r="A80" s="18"/>
      <c r="B80" s="25"/>
      <c r="C80" s="33"/>
      <c r="D80" s="33"/>
      <c r="E80" s="33"/>
      <c r="F80" s="33"/>
      <c r="G80" s="33"/>
      <c r="H80" s="33"/>
      <c r="I80" s="18"/>
      <c r="J80" s="52"/>
      <c r="K80" s="53"/>
      <c r="L80" s="53"/>
      <c r="M80" s="54"/>
      <c r="N80" s="55"/>
    </row>
    <row r="81" spans="1:23" x14ac:dyDescent="0.25">
      <c r="A81" s="18"/>
      <c r="B81" s="25"/>
      <c r="C81" s="33"/>
      <c r="D81" s="33"/>
      <c r="E81" s="33"/>
      <c r="F81" s="33"/>
      <c r="G81" s="33"/>
      <c r="H81" s="33"/>
      <c r="I81" s="18"/>
      <c r="J81" s="52"/>
      <c r="K81" s="53"/>
      <c r="L81" s="53"/>
      <c r="M81" s="54"/>
      <c r="N81" s="55"/>
    </row>
    <row r="82" spans="1:23" x14ac:dyDescent="0.25">
      <c r="A82" s="18"/>
      <c r="B82" s="25"/>
      <c r="C82" s="33"/>
      <c r="D82" s="33"/>
      <c r="E82" s="33"/>
      <c r="F82" s="33"/>
      <c r="G82" s="33"/>
      <c r="H82" s="33"/>
      <c r="I82" s="18"/>
      <c r="J82" s="52"/>
      <c r="K82" s="53"/>
      <c r="L82" s="53"/>
      <c r="M82" s="54"/>
      <c r="N82" s="55"/>
    </row>
    <row r="83" spans="1:23" x14ac:dyDescent="0.25">
      <c r="A83" s="18"/>
      <c r="B83" s="25"/>
      <c r="C83" s="33"/>
      <c r="D83" s="33"/>
      <c r="E83" s="33"/>
      <c r="F83" s="33"/>
      <c r="G83" s="33"/>
      <c r="H83" s="33"/>
      <c r="I83" s="18"/>
      <c r="J83" s="52"/>
      <c r="K83" s="53"/>
      <c r="L83" s="53"/>
      <c r="M83" s="54"/>
      <c r="N83" s="55"/>
    </row>
    <row r="84" spans="1:23" x14ac:dyDescent="0.25">
      <c r="A84" s="18"/>
      <c r="B84" s="25"/>
      <c r="C84" s="33"/>
      <c r="D84" s="33"/>
      <c r="E84" s="33"/>
      <c r="F84" s="33"/>
      <c r="G84" s="33"/>
      <c r="H84" s="33"/>
      <c r="I84" s="18"/>
      <c r="J84" s="52"/>
      <c r="K84" s="53"/>
      <c r="L84" s="53"/>
      <c r="M84" s="54"/>
      <c r="N84" s="55"/>
    </row>
    <row r="85" spans="1:23" x14ac:dyDescent="0.25">
      <c r="A85" s="18"/>
      <c r="B85" s="25"/>
      <c r="C85" s="33"/>
      <c r="D85" s="33"/>
      <c r="E85" s="33"/>
      <c r="F85" s="33"/>
      <c r="G85" s="33"/>
      <c r="H85" s="33"/>
      <c r="I85" s="18"/>
      <c r="J85" s="52"/>
      <c r="K85" s="53"/>
      <c r="L85" s="53"/>
      <c r="M85" s="54"/>
      <c r="N85" s="55"/>
    </row>
    <row r="86" spans="1:23" x14ac:dyDescent="0.25">
      <c r="A86" s="34"/>
      <c r="B86" s="35"/>
      <c r="C86" s="34"/>
      <c r="D86" s="34"/>
      <c r="E86" s="34"/>
      <c r="F86" s="34"/>
      <c r="G86" s="19"/>
      <c r="H86" s="19"/>
      <c r="I86" s="19"/>
      <c r="J86" s="56"/>
      <c r="K86" s="56"/>
      <c r="L86" s="56"/>
      <c r="M86" s="54"/>
      <c r="N86" s="57"/>
    </row>
    <row r="95" spans="1:23" s="36" customFormat="1" x14ac:dyDescent="0.25">
      <c r="B95" s="25"/>
      <c r="C95" s="25"/>
      <c r="G95" s="38"/>
      <c r="H95" s="14"/>
      <c r="I95" s="14"/>
      <c r="J95" s="14"/>
      <c r="K95" s="14"/>
      <c r="L95" s="14"/>
      <c r="M95" s="58"/>
      <c r="N95" s="14"/>
      <c r="O95" s="1"/>
      <c r="P95" s="1"/>
      <c r="Q95" s="1"/>
      <c r="R95" s="1"/>
      <c r="S95" s="1"/>
      <c r="T95"/>
      <c r="U95"/>
      <c r="V95"/>
      <c r="W95"/>
    </row>
    <row r="96" spans="1:23" s="36" customFormat="1" x14ac:dyDescent="0.25">
      <c r="B96" s="25"/>
      <c r="C96" s="25"/>
      <c r="G96" s="38"/>
      <c r="H96" s="14"/>
      <c r="I96" s="14"/>
      <c r="J96" s="14"/>
      <c r="K96" s="14"/>
      <c r="L96" s="14"/>
      <c r="M96" s="58"/>
      <c r="N96" s="14"/>
      <c r="O96" s="1"/>
      <c r="P96" s="1"/>
      <c r="Q96" s="1"/>
      <c r="R96" s="1"/>
      <c r="S96" s="1"/>
      <c r="T96"/>
      <c r="U96"/>
      <c r="V96"/>
      <c r="W96"/>
    </row>
    <row r="97" spans="2:23" s="36" customFormat="1" x14ac:dyDescent="0.25">
      <c r="B97" s="25"/>
      <c r="C97" s="25"/>
      <c r="G97" s="38"/>
      <c r="H97" s="14"/>
      <c r="I97" s="14"/>
      <c r="J97" s="14"/>
      <c r="K97" s="14"/>
      <c r="L97" s="14"/>
      <c r="M97" s="58"/>
      <c r="N97" s="14"/>
      <c r="O97" s="1"/>
      <c r="P97" s="1"/>
      <c r="Q97" s="1"/>
      <c r="R97" s="1"/>
      <c r="S97" s="1"/>
      <c r="T97"/>
      <c r="U97"/>
      <c r="V97"/>
      <c r="W97"/>
    </row>
    <row r="98" spans="2:23" s="36" customFormat="1" x14ac:dyDescent="0.25">
      <c r="B98" s="25"/>
      <c r="C98" s="25"/>
      <c r="G98" s="38"/>
      <c r="H98" s="14"/>
      <c r="I98" s="14"/>
      <c r="J98" s="14"/>
      <c r="K98" s="14"/>
      <c r="L98" s="14"/>
      <c r="M98" s="58"/>
      <c r="N98" s="14"/>
      <c r="O98" s="1"/>
      <c r="P98" s="1"/>
      <c r="Q98" s="1"/>
      <c r="R98" s="1"/>
      <c r="S98" s="1"/>
      <c r="T98"/>
      <c r="U98"/>
      <c r="V98"/>
      <c r="W98"/>
    </row>
    <row r="99" spans="2:23" s="36" customFormat="1" x14ac:dyDescent="0.25">
      <c r="B99" s="25"/>
      <c r="C99" s="25"/>
      <c r="G99" s="38"/>
      <c r="H99" s="14"/>
      <c r="I99" s="14"/>
      <c r="J99" s="14"/>
      <c r="K99" s="14"/>
      <c r="L99" s="14"/>
      <c r="M99" s="58"/>
      <c r="N99" s="14"/>
      <c r="O99" s="1"/>
      <c r="P99" s="1"/>
      <c r="Q99" s="1"/>
      <c r="R99" s="1"/>
      <c r="S99" s="1"/>
      <c r="T99"/>
      <c r="U99"/>
      <c r="V99"/>
      <c r="W99"/>
    </row>
    <row r="100" spans="2:23" s="36" customFormat="1" x14ac:dyDescent="0.25">
      <c r="B100" s="25"/>
      <c r="C100" s="25"/>
      <c r="G100" s="38"/>
      <c r="H100" s="14"/>
      <c r="I100" s="14"/>
      <c r="J100" s="14"/>
      <c r="K100" s="14"/>
      <c r="L100" s="14"/>
      <c r="M100" s="58"/>
      <c r="N100" s="14"/>
      <c r="O100" s="1"/>
      <c r="P100" s="1"/>
      <c r="Q100" s="1"/>
      <c r="R100" s="1"/>
      <c r="S100" s="1"/>
      <c r="T100"/>
      <c r="U100"/>
      <c r="V100"/>
      <c r="W100"/>
    </row>
    <row r="101" spans="2:23" s="36" customFormat="1" x14ac:dyDescent="0.25">
      <c r="B101" s="25"/>
      <c r="C101" s="25"/>
      <c r="G101" s="38"/>
      <c r="H101" s="14"/>
      <c r="I101" s="14"/>
      <c r="J101" s="14"/>
      <c r="K101" s="14"/>
      <c r="L101" s="14"/>
      <c r="M101" s="58"/>
      <c r="N101" s="14"/>
      <c r="O101" s="1"/>
      <c r="P101" s="1"/>
      <c r="Q101" s="1"/>
      <c r="R101" s="1"/>
      <c r="S101" s="1"/>
      <c r="T101"/>
      <c r="U101"/>
      <c r="V101"/>
      <c r="W101"/>
    </row>
    <row r="102" spans="2:23" s="36" customFormat="1" x14ac:dyDescent="0.25">
      <c r="B102" s="25"/>
      <c r="C102" s="25"/>
      <c r="G102" s="38"/>
      <c r="H102" s="14"/>
      <c r="I102" s="14"/>
      <c r="J102" s="14"/>
      <c r="K102" s="14"/>
      <c r="L102" s="14"/>
      <c r="M102" s="58"/>
      <c r="N102" s="14"/>
      <c r="O102" s="1"/>
      <c r="P102" s="1"/>
      <c r="Q102" s="1"/>
      <c r="R102" s="1"/>
      <c r="S102" s="1"/>
      <c r="T102"/>
      <c r="U102"/>
      <c r="V102"/>
      <c r="W102"/>
    </row>
    <row r="103" spans="2:23" s="36" customFormat="1" x14ac:dyDescent="0.25">
      <c r="B103" s="25"/>
      <c r="C103" s="25"/>
      <c r="G103" s="38"/>
      <c r="H103" s="14"/>
      <c r="I103" s="14"/>
      <c r="J103" s="14"/>
      <c r="K103" s="14"/>
      <c r="L103" s="14"/>
      <c r="M103" s="58"/>
      <c r="N103" s="14"/>
      <c r="O103" s="1"/>
      <c r="P103" s="1"/>
      <c r="Q103" s="1"/>
      <c r="R103" s="1"/>
      <c r="S103" s="1"/>
      <c r="T103"/>
      <c r="U103"/>
      <c r="V103"/>
      <c r="W103"/>
    </row>
    <row r="104" spans="2:23" s="36" customFormat="1" x14ac:dyDescent="0.25">
      <c r="B104" s="25"/>
      <c r="C104" s="25"/>
      <c r="G104" s="38"/>
      <c r="H104" s="14"/>
      <c r="I104" s="14"/>
      <c r="J104" s="14"/>
      <c r="K104" s="14"/>
      <c r="L104" s="14"/>
      <c r="M104" s="58"/>
      <c r="N104" s="14"/>
      <c r="O104" s="1"/>
      <c r="P104" s="1"/>
      <c r="Q104" s="1"/>
      <c r="R104" s="1"/>
      <c r="S104" s="1"/>
      <c r="T104"/>
      <c r="U104"/>
      <c r="V104"/>
      <c r="W104"/>
    </row>
    <row r="105" spans="2:23" s="36" customFormat="1" x14ac:dyDescent="0.25">
      <c r="B105" s="25"/>
      <c r="C105" s="25"/>
      <c r="G105" s="38"/>
      <c r="H105" s="14"/>
      <c r="I105" s="14"/>
      <c r="J105" s="14"/>
      <c r="K105" s="14"/>
      <c r="L105" s="14"/>
      <c r="M105" s="58"/>
      <c r="N105" s="14"/>
      <c r="O105" s="1"/>
      <c r="P105" s="1"/>
      <c r="Q105" s="1"/>
      <c r="R105" s="1"/>
      <c r="S105" s="1"/>
      <c r="T105"/>
      <c r="U105"/>
      <c r="V105"/>
      <c r="W105"/>
    </row>
    <row r="106" spans="2:23" s="36" customFormat="1" x14ac:dyDescent="0.25">
      <c r="B106" s="25"/>
      <c r="C106" s="25"/>
      <c r="G106" s="38"/>
      <c r="H106" s="14"/>
      <c r="I106" s="14"/>
      <c r="J106" s="14"/>
      <c r="K106" s="14"/>
      <c r="L106" s="14"/>
      <c r="M106" s="58"/>
      <c r="N106" s="14"/>
      <c r="O106" s="1"/>
      <c r="P106" s="1"/>
      <c r="Q106" s="1"/>
      <c r="R106" s="1"/>
      <c r="S106" s="1"/>
      <c r="T106"/>
      <c r="U106"/>
      <c r="V106"/>
      <c r="W106"/>
    </row>
    <row r="107" spans="2:23" s="36" customFormat="1" x14ac:dyDescent="0.25">
      <c r="B107" s="25"/>
      <c r="C107" s="25"/>
      <c r="G107" s="38"/>
      <c r="H107" s="14"/>
      <c r="I107" s="14"/>
      <c r="J107" s="14"/>
      <c r="K107" s="14"/>
      <c r="L107" s="14"/>
      <c r="M107" s="58"/>
      <c r="N107" s="14"/>
      <c r="O107" s="1"/>
      <c r="P107" s="1"/>
      <c r="Q107" s="1"/>
      <c r="R107" s="1"/>
      <c r="S107" s="1"/>
      <c r="T107"/>
      <c r="U107"/>
      <c r="V107"/>
      <c r="W107"/>
    </row>
    <row r="108" spans="2:23" s="36" customFormat="1" x14ac:dyDescent="0.25">
      <c r="B108" s="25"/>
      <c r="C108" s="25"/>
      <c r="G108" s="38"/>
      <c r="H108" s="14"/>
      <c r="I108" s="14"/>
      <c r="J108" s="14"/>
      <c r="K108" s="14"/>
      <c r="L108" s="14"/>
      <c r="M108" s="58"/>
      <c r="N108" s="14"/>
      <c r="O108" s="1"/>
      <c r="P108" s="1"/>
      <c r="Q108" s="1"/>
      <c r="R108" s="1"/>
      <c r="S108" s="1"/>
      <c r="T108"/>
      <c r="U108"/>
      <c r="V108"/>
      <c r="W108"/>
    </row>
    <row r="109" spans="2:23" s="36" customFormat="1" x14ac:dyDescent="0.25">
      <c r="B109" s="25"/>
      <c r="C109" s="25"/>
      <c r="G109" s="38"/>
      <c r="H109" s="14"/>
      <c r="I109" s="14"/>
      <c r="J109" s="14"/>
      <c r="K109" s="14"/>
      <c r="L109" s="14"/>
      <c r="M109" s="58"/>
      <c r="N109" s="14"/>
      <c r="O109" s="1"/>
      <c r="P109" s="1"/>
      <c r="Q109" s="1"/>
      <c r="R109" s="1"/>
      <c r="S109" s="1"/>
      <c r="T109"/>
      <c r="U109"/>
      <c r="V109"/>
      <c r="W109"/>
    </row>
  </sheetData>
  <mergeCells count="2">
    <mergeCell ref="A1:N1"/>
    <mergeCell ref="A63:D6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"/>
  <sheetViews>
    <sheetView zoomScale="130" zoomScaleNormal="130" workbookViewId="0">
      <selection activeCell="F4" sqref="F4"/>
    </sheetView>
  </sheetViews>
  <sheetFormatPr defaultRowHeight="15" x14ac:dyDescent="0.25"/>
  <cols>
    <col min="2" max="2" width="13.5703125" customWidth="1"/>
    <col min="3" max="3" width="18.5703125" style="1" customWidth="1"/>
    <col min="4" max="4" width="10.42578125" style="1" customWidth="1"/>
    <col min="5" max="6" width="11.5703125" style="1" bestFit="1" customWidth="1"/>
    <col min="7" max="8" width="19.28515625" style="1" customWidth="1"/>
    <col min="9" max="9" width="21" style="1" customWidth="1"/>
    <col min="10" max="10" width="16.85546875" style="1" bestFit="1" customWidth="1"/>
    <col min="11" max="11" width="19.28515625" style="1" customWidth="1"/>
    <col min="13" max="13" width="19.7109375" customWidth="1"/>
  </cols>
  <sheetData>
    <row r="1" spans="1:14" s="13" customFormat="1" ht="21" customHeight="1" x14ac:dyDescent="0.25">
      <c r="A1" s="91" t="s">
        <v>4</v>
      </c>
      <c r="B1" s="91" t="s">
        <v>56</v>
      </c>
      <c r="C1" s="91" t="s">
        <v>9</v>
      </c>
      <c r="D1" s="91" t="s">
        <v>5</v>
      </c>
      <c r="E1" s="91" t="s">
        <v>6</v>
      </c>
      <c r="F1" s="91" t="s">
        <v>7</v>
      </c>
      <c r="G1" s="91" t="s">
        <v>8</v>
      </c>
      <c r="H1" s="91" t="s">
        <v>53</v>
      </c>
      <c r="I1" s="91" t="s">
        <v>54</v>
      </c>
      <c r="J1" s="93"/>
      <c r="K1" s="93"/>
      <c r="L1" s="5"/>
      <c r="M1" s="5"/>
      <c r="N1" s="5"/>
    </row>
    <row r="2" spans="1:14" s="13" customFormat="1" ht="45.75" customHeight="1" x14ac:dyDescent="0.25">
      <c r="A2" s="93">
        <v>1</v>
      </c>
      <c r="B2" s="93" t="s">
        <v>35</v>
      </c>
      <c r="C2" s="94" t="s">
        <v>52</v>
      </c>
      <c r="D2" s="93">
        <f>94+44</f>
        <v>138</v>
      </c>
      <c r="E2" s="95">
        <f>'Jaydeep Mark (sale)'!G141</f>
        <v>118195</v>
      </c>
      <c r="F2" s="96">
        <f>'Jaydeep Mark (sale)'!H141</f>
        <v>130014.5</v>
      </c>
      <c r="G2" s="97">
        <f>'Jaydeep Mark (sale)'!J141</f>
        <v>3324085400</v>
      </c>
      <c r="H2" s="98">
        <f>'Jaydeep Mark (sale)'!K141</f>
        <v>3822698210</v>
      </c>
      <c r="I2" s="98">
        <f>'Jaydeep Mark (sale)'!L141</f>
        <v>2659268320</v>
      </c>
      <c r="J2" s="93">
        <v>3000</v>
      </c>
      <c r="K2" s="103">
        <f>F2*J2</f>
        <v>390043500</v>
      </c>
      <c r="L2" s="5"/>
      <c r="M2" s="6"/>
      <c r="N2" s="5"/>
    </row>
    <row r="3" spans="1:14" s="13" customFormat="1" ht="34.5" customHeight="1" x14ac:dyDescent="0.25">
      <c r="A3" s="93">
        <v>2</v>
      </c>
      <c r="B3" s="93" t="s">
        <v>36</v>
      </c>
      <c r="C3" s="94" t="s">
        <v>55</v>
      </c>
      <c r="D3" s="93">
        <f>52+8</f>
        <v>60</v>
      </c>
      <c r="E3" s="95">
        <f>'Jaydeep Mark (Rehab)'!G63</f>
        <v>47865</v>
      </c>
      <c r="F3" s="96">
        <f>'Jaydeep Mark (Rehab)'!H63</f>
        <v>52651.5</v>
      </c>
      <c r="G3" s="97">
        <v>0</v>
      </c>
      <c r="H3" s="98">
        <v>0</v>
      </c>
      <c r="I3" s="98">
        <v>0</v>
      </c>
      <c r="J3" s="93">
        <v>3000</v>
      </c>
      <c r="K3" s="103">
        <f>F3*J3</f>
        <v>157954500</v>
      </c>
      <c r="L3" s="5"/>
      <c r="M3" s="6"/>
      <c r="N3" s="5"/>
    </row>
    <row r="4" spans="1:14" s="13" customFormat="1" ht="24.75" customHeight="1" x14ac:dyDescent="0.25">
      <c r="A4" s="99" t="s">
        <v>12</v>
      </c>
      <c r="B4" s="99"/>
      <c r="C4" s="99"/>
      <c r="D4" s="100">
        <f>SUM(D2:D3)</f>
        <v>198</v>
      </c>
      <c r="E4" s="100">
        <f t="shared" ref="E4:F4" si="0">SUM(E2:E3)</f>
        <v>166060</v>
      </c>
      <c r="F4" s="100">
        <f t="shared" si="0"/>
        <v>182666</v>
      </c>
      <c r="G4" s="101">
        <f>SUM(G2:G3)</f>
        <v>3324085400</v>
      </c>
      <c r="H4" s="101">
        <f>SUM(H2:H3)</f>
        <v>3822698210</v>
      </c>
      <c r="I4" s="101">
        <f>SUM(I2:I3)</f>
        <v>2659268320</v>
      </c>
      <c r="J4" s="93"/>
      <c r="K4" s="104">
        <f>SUM(K2:K3)</f>
        <v>547998000</v>
      </c>
      <c r="L4" s="5"/>
      <c r="M4" s="16"/>
      <c r="N4" s="5"/>
    </row>
    <row r="5" spans="1:14" s="13" customForma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102"/>
      <c r="L5" s="5"/>
      <c r="M5" s="5"/>
      <c r="N5" s="5"/>
    </row>
    <row r="6" spans="1:14" s="13" customForma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>
        <f>F4*3000</f>
        <v>547998000</v>
      </c>
      <c r="L6" s="5"/>
      <c r="M6" s="5"/>
      <c r="N6" s="5"/>
    </row>
    <row r="7" spans="1:14" s="13" customFormat="1" ht="51" customHeight="1" x14ac:dyDescent="0.25">
      <c r="A7" s="5"/>
      <c r="B7" s="5"/>
      <c r="C7" s="24"/>
      <c r="D7" s="5"/>
      <c r="E7" s="25"/>
      <c r="F7" s="25"/>
      <c r="G7" s="22"/>
      <c r="H7" s="22"/>
      <c r="I7" s="22"/>
      <c r="J7" s="5"/>
      <c r="K7" s="15">
        <f>F7*J7</f>
        <v>0</v>
      </c>
      <c r="L7" s="5"/>
      <c r="M7" s="5"/>
      <c r="N7" s="5"/>
    </row>
    <row r="8" spans="1:14" s="5" customFormat="1" ht="56.25" customHeight="1" x14ac:dyDescent="0.25">
      <c r="C8" s="24"/>
      <c r="E8" s="25"/>
      <c r="F8" s="25"/>
      <c r="G8" s="26"/>
      <c r="H8" s="26"/>
      <c r="I8" s="26"/>
      <c r="K8" s="15">
        <f>F8*J8</f>
        <v>0</v>
      </c>
    </row>
    <row r="9" spans="1:14" s="13" customFormat="1" ht="15.75" x14ac:dyDescent="0.25">
      <c r="A9" s="65"/>
      <c r="B9" s="65"/>
      <c r="C9" s="65"/>
      <c r="D9" s="27"/>
      <c r="E9" s="28"/>
      <c r="F9" s="28"/>
      <c r="G9" s="29"/>
      <c r="H9" s="29"/>
      <c r="I9" s="29"/>
      <c r="J9" s="5"/>
      <c r="K9" s="17">
        <f>SUM(K7:K8)</f>
        <v>0</v>
      </c>
      <c r="L9" s="5"/>
      <c r="M9" s="5"/>
      <c r="N9" s="5"/>
    </row>
    <row r="10" spans="1:14" s="13" customForma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13" customFormat="1" x14ac:dyDescent="0.25">
      <c r="G11" s="5"/>
      <c r="H11" s="5"/>
      <c r="I11" s="5"/>
      <c r="J11" s="5"/>
      <c r="K11" s="5"/>
    </row>
    <row r="12" spans="1:14" s="13" customFormat="1" ht="16.5" x14ac:dyDescent="0.25">
      <c r="C12" s="20"/>
      <c r="E12" s="21"/>
      <c r="F12" s="21"/>
      <c r="G12" s="22"/>
      <c r="H12" s="22"/>
      <c r="I12" s="22"/>
      <c r="J12" s="5"/>
      <c r="K12" s="23"/>
    </row>
    <row r="13" spans="1:14" s="5" customFormat="1" ht="16.5" x14ac:dyDescent="0.25">
      <c r="C13" s="24"/>
      <c r="E13" s="25"/>
      <c r="F13" s="25"/>
      <c r="G13" s="26"/>
      <c r="H13" s="26"/>
      <c r="I13" s="26"/>
      <c r="K13" s="23"/>
    </row>
    <row r="14" spans="1:14" s="13" customFormat="1" ht="15.75" x14ac:dyDescent="0.25">
      <c r="A14" s="65"/>
      <c r="B14" s="65"/>
      <c r="C14" s="65"/>
      <c r="D14" s="27"/>
      <c r="E14" s="28"/>
      <c r="F14" s="28"/>
      <c r="G14" s="29"/>
      <c r="H14" s="29"/>
      <c r="I14" s="29"/>
      <c r="J14" s="5"/>
      <c r="K14" s="30"/>
    </row>
  </sheetData>
  <mergeCells count="3">
    <mergeCell ref="A4:C4"/>
    <mergeCell ref="A9:C9"/>
    <mergeCell ref="A14:C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B27:I40"/>
  <sheetViews>
    <sheetView topLeftCell="A24" zoomScale="115" zoomScaleNormal="115" workbookViewId="0">
      <selection activeCell="I40" sqref="I40"/>
    </sheetView>
  </sheetViews>
  <sheetFormatPr defaultRowHeight="16.5" x14ac:dyDescent="0.3"/>
  <cols>
    <col min="1" max="16384" width="9.140625" style="31"/>
  </cols>
  <sheetData>
    <row r="27" spans="2:7" ht="17.25" thickBot="1" x14ac:dyDescent="0.35"/>
    <row r="28" spans="2:7" ht="17.25" thickBot="1" x14ac:dyDescent="0.35">
      <c r="B28" s="59"/>
      <c r="C28" s="59"/>
      <c r="D28" s="59"/>
      <c r="E28" s="59"/>
      <c r="F28" s="59"/>
      <c r="G28" s="59"/>
    </row>
    <row r="29" spans="2:7" ht="34.5" thickBot="1" x14ac:dyDescent="0.35">
      <c r="C29" s="60">
        <v>1</v>
      </c>
      <c r="D29" s="60" t="s">
        <v>16</v>
      </c>
      <c r="E29" s="60">
        <v>100.33</v>
      </c>
      <c r="F29" s="32">
        <f>E29*10.764</f>
        <v>1079.9521199999999</v>
      </c>
      <c r="G29" s="60">
        <v>7</v>
      </c>
    </row>
    <row r="30" spans="2:7" ht="17.25" thickBot="1" x14ac:dyDescent="0.35">
      <c r="C30" s="60">
        <v>2</v>
      </c>
      <c r="D30" s="60" t="s">
        <v>14</v>
      </c>
      <c r="E30" s="60">
        <v>100.33</v>
      </c>
      <c r="F30" s="32">
        <f t="shared" ref="F30:F38" si="0">E30*10.764</f>
        <v>1079.9521199999999</v>
      </c>
      <c r="G30" s="60">
        <v>3</v>
      </c>
    </row>
    <row r="31" spans="2:7" ht="34.5" thickBot="1" x14ac:dyDescent="0.35">
      <c r="C31" s="60">
        <v>3</v>
      </c>
      <c r="D31" s="60" t="s">
        <v>17</v>
      </c>
      <c r="E31" s="60">
        <v>76.64</v>
      </c>
      <c r="F31" s="32">
        <f t="shared" si="0"/>
        <v>824.95295999999996</v>
      </c>
      <c r="G31" s="60">
        <v>19</v>
      </c>
    </row>
    <row r="32" spans="2:7" ht="17.25" thickBot="1" x14ac:dyDescent="0.35">
      <c r="C32" s="60">
        <v>4</v>
      </c>
      <c r="D32" s="60" t="s">
        <v>15</v>
      </c>
      <c r="E32" s="60">
        <v>76.64</v>
      </c>
      <c r="F32" s="32">
        <f t="shared" si="0"/>
        <v>824.95295999999996</v>
      </c>
      <c r="G32" s="60">
        <v>6</v>
      </c>
    </row>
    <row r="33" spans="2:9" ht="17.25" thickBot="1" x14ac:dyDescent="0.35">
      <c r="C33" s="60">
        <v>5</v>
      </c>
      <c r="D33" s="60" t="s">
        <v>15</v>
      </c>
      <c r="E33" s="60">
        <v>66.89</v>
      </c>
      <c r="F33" s="32">
        <f t="shared" si="0"/>
        <v>720.00396000000001</v>
      </c>
      <c r="G33" s="60">
        <v>40</v>
      </c>
    </row>
    <row r="34" spans="2:9" ht="34.5" thickBot="1" x14ac:dyDescent="0.35">
      <c r="C34" s="60">
        <v>6</v>
      </c>
      <c r="D34" s="60" t="s">
        <v>17</v>
      </c>
      <c r="E34" s="60">
        <v>66.89</v>
      </c>
      <c r="F34" s="32">
        <f t="shared" si="0"/>
        <v>720.00396000000001</v>
      </c>
      <c r="G34" s="60">
        <v>2</v>
      </c>
    </row>
    <row r="35" spans="2:9" ht="34.5" thickBot="1" x14ac:dyDescent="0.35">
      <c r="C35" s="60">
        <v>7</v>
      </c>
      <c r="D35" s="60" t="s">
        <v>17</v>
      </c>
      <c r="E35" s="60">
        <v>65.959999999999994</v>
      </c>
      <c r="F35" s="32">
        <f t="shared" si="0"/>
        <v>709.99343999999985</v>
      </c>
      <c r="G35" s="60">
        <v>31</v>
      </c>
    </row>
    <row r="36" spans="2:9" ht="17.25" thickBot="1" x14ac:dyDescent="0.35">
      <c r="C36" s="60">
        <v>8</v>
      </c>
      <c r="D36" s="60" t="s">
        <v>15</v>
      </c>
      <c r="E36" s="60">
        <v>62.71</v>
      </c>
      <c r="F36" s="32">
        <f t="shared" si="0"/>
        <v>675.01044000000002</v>
      </c>
      <c r="G36" s="60">
        <v>42</v>
      </c>
    </row>
    <row r="37" spans="2:9" ht="17.25" thickBot="1" x14ac:dyDescent="0.35">
      <c r="C37" s="60">
        <v>9</v>
      </c>
      <c r="D37" s="60" t="s">
        <v>14</v>
      </c>
      <c r="E37" s="60">
        <v>109.62</v>
      </c>
      <c r="F37" s="32">
        <f t="shared" si="0"/>
        <v>1179.9496799999999</v>
      </c>
      <c r="G37" s="60">
        <v>39</v>
      </c>
    </row>
    <row r="38" spans="2:9" ht="34.5" thickBot="1" x14ac:dyDescent="0.35">
      <c r="C38" s="60">
        <v>10</v>
      </c>
      <c r="D38" s="60" t="s">
        <v>16</v>
      </c>
      <c r="E38" s="60">
        <v>109.62</v>
      </c>
      <c r="F38" s="32">
        <f t="shared" si="0"/>
        <v>1179.9496799999999</v>
      </c>
      <c r="G38" s="60">
        <v>1</v>
      </c>
    </row>
    <row r="39" spans="2:9" x14ac:dyDescent="0.3">
      <c r="B39"/>
      <c r="C39"/>
      <c r="D39"/>
      <c r="E39"/>
      <c r="F39"/>
      <c r="G39" s="62">
        <f>SUM(G29:G38)</f>
        <v>190</v>
      </c>
    </row>
    <row r="40" spans="2:9" x14ac:dyDescent="0.3">
      <c r="B40" s="61"/>
      <c r="C40"/>
      <c r="D40"/>
      <c r="E40"/>
      <c r="F40"/>
      <c r="G40"/>
      <c r="I40" s="31">
        <v>60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75"/>
  <sheetViews>
    <sheetView topLeftCell="A43" zoomScale="130" zoomScaleNormal="130" workbookViewId="0">
      <selection activeCell="G69" sqref="G69"/>
    </sheetView>
  </sheetViews>
  <sheetFormatPr defaultRowHeight="15" x14ac:dyDescent="0.25"/>
  <cols>
    <col min="1" max="1" width="11.28515625" style="40" customWidth="1"/>
    <col min="2" max="7" width="9.140625" style="40"/>
    <col min="8" max="32" width="9.140625" style="41"/>
    <col min="33" max="16384" width="9.140625" style="42"/>
  </cols>
  <sheetData>
    <row r="1" spans="1:6" x14ac:dyDescent="0.25">
      <c r="A1" s="43" t="s">
        <v>18</v>
      </c>
    </row>
    <row r="2" spans="1:6" x14ac:dyDescent="0.25">
      <c r="A2" s="40" t="s">
        <v>19</v>
      </c>
      <c r="B2" s="21">
        <v>1</v>
      </c>
      <c r="C2" s="40" t="s">
        <v>11</v>
      </c>
    </row>
    <row r="3" spans="1:6" x14ac:dyDescent="0.25">
      <c r="B3" s="21">
        <v>2</v>
      </c>
      <c r="C3" s="21" t="s">
        <v>13</v>
      </c>
      <c r="D3" s="44"/>
      <c r="E3" s="44"/>
      <c r="F3" s="44"/>
    </row>
    <row r="4" spans="1:6" x14ac:dyDescent="0.25">
      <c r="B4" s="40">
        <v>7</v>
      </c>
      <c r="C4" s="40" t="s">
        <v>11</v>
      </c>
      <c r="F4" s="21"/>
    </row>
    <row r="5" spans="1:6" x14ac:dyDescent="0.25">
      <c r="B5" s="40">
        <v>8</v>
      </c>
      <c r="C5" s="40" t="s">
        <v>11</v>
      </c>
      <c r="D5" s="43"/>
      <c r="F5" s="21"/>
    </row>
    <row r="6" spans="1:6" x14ac:dyDescent="0.25">
      <c r="C6" s="43"/>
      <c r="D6" s="43"/>
    </row>
    <row r="7" spans="1:6" x14ac:dyDescent="0.25">
      <c r="A7" s="43" t="s">
        <v>20</v>
      </c>
      <c r="B7" s="44"/>
      <c r="C7" s="44"/>
      <c r="D7" s="44"/>
      <c r="E7" s="44"/>
      <c r="F7" s="44"/>
    </row>
    <row r="8" spans="1:6" x14ac:dyDescent="0.25">
      <c r="A8" s="40" t="s">
        <v>21</v>
      </c>
      <c r="B8" s="21">
        <v>1</v>
      </c>
      <c r="C8" s="21" t="s">
        <v>13</v>
      </c>
      <c r="D8" s="44"/>
      <c r="E8" s="44"/>
      <c r="F8" s="44"/>
    </row>
    <row r="9" spans="1:6" x14ac:dyDescent="0.25">
      <c r="B9" s="21">
        <v>2</v>
      </c>
      <c r="C9" s="21" t="s">
        <v>13</v>
      </c>
      <c r="D9" s="44"/>
      <c r="E9" s="44"/>
      <c r="F9" s="44"/>
    </row>
    <row r="10" spans="1:6" x14ac:dyDescent="0.25">
      <c r="B10" s="21">
        <v>3</v>
      </c>
      <c r="C10" s="21" t="s">
        <v>13</v>
      </c>
      <c r="D10" s="44"/>
      <c r="E10" s="44"/>
      <c r="F10" s="44"/>
    </row>
    <row r="11" spans="1:6" x14ac:dyDescent="0.25">
      <c r="B11" s="21">
        <v>4</v>
      </c>
      <c r="C11" s="21" t="s">
        <v>13</v>
      </c>
      <c r="D11" s="44"/>
      <c r="E11" s="44"/>
      <c r="F11" s="44"/>
    </row>
    <row r="12" spans="1:6" x14ac:dyDescent="0.25">
      <c r="B12" s="21">
        <v>5</v>
      </c>
      <c r="C12" s="21" t="s">
        <v>13</v>
      </c>
      <c r="D12" s="44"/>
      <c r="E12" s="44"/>
      <c r="F12" s="44"/>
    </row>
    <row r="13" spans="1:6" x14ac:dyDescent="0.25">
      <c r="B13" s="21">
        <v>6</v>
      </c>
      <c r="C13" s="21" t="s">
        <v>13</v>
      </c>
      <c r="F13" s="21"/>
    </row>
    <row r="14" spans="1:6" x14ac:dyDescent="0.25">
      <c r="B14" s="21">
        <v>7</v>
      </c>
      <c r="C14" s="40" t="s">
        <v>11</v>
      </c>
      <c r="F14" s="21"/>
    </row>
    <row r="15" spans="1:6" x14ac:dyDescent="0.25">
      <c r="B15" s="21">
        <v>8</v>
      </c>
      <c r="C15" s="40" t="s">
        <v>11</v>
      </c>
      <c r="F15" s="21"/>
    </row>
    <row r="16" spans="1:6" x14ac:dyDescent="0.25">
      <c r="F16" s="21"/>
    </row>
    <row r="17" spans="1:6" x14ac:dyDescent="0.25">
      <c r="A17" s="43" t="s">
        <v>22</v>
      </c>
      <c r="F17" s="21"/>
    </row>
    <row r="18" spans="1:6" x14ac:dyDescent="0.25">
      <c r="A18" s="40" t="s">
        <v>21</v>
      </c>
      <c r="B18" s="21">
        <v>1</v>
      </c>
      <c r="C18" s="21" t="s">
        <v>13</v>
      </c>
      <c r="D18" s="21"/>
      <c r="E18" s="21"/>
      <c r="F18" s="21"/>
    </row>
    <row r="19" spans="1:6" x14ac:dyDescent="0.25">
      <c r="B19" s="21">
        <v>2</v>
      </c>
      <c r="C19" s="21" t="s">
        <v>13</v>
      </c>
      <c r="F19" s="21"/>
    </row>
    <row r="20" spans="1:6" x14ac:dyDescent="0.25">
      <c r="B20" s="21">
        <v>3</v>
      </c>
      <c r="C20" s="21" t="s">
        <v>13</v>
      </c>
      <c r="F20" s="21"/>
    </row>
    <row r="21" spans="1:6" x14ac:dyDescent="0.25">
      <c r="B21" s="21">
        <v>4</v>
      </c>
      <c r="C21" s="21" t="s">
        <v>13</v>
      </c>
      <c r="F21" s="21"/>
    </row>
    <row r="22" spans="1:6" x14ac:dyDescent="0.25">
      <c r="B22" s="21">
        <v>5</v>
      </c>
      <c r="C22" s="21" t="s">
        <v>13</v>
      </c>
      <c r="F22" s="21"/>
    </row>
    <row r="23" spans="1:6" x14ac:dyDescent="0.25">
      <c r="B23" s="21">
        <v>6</v>
      </c>
      <c r="C23" s="21" t="s">
        <v>13</v>
      </c>
    </row>
    <row r="24" spans="1:6" x14ac:dyDescent="0.25">
      <c r="B24" s="21">
        <v>7</v>
      </c>
      <c r="C24" s="40" t="s">
        <v>11</v>
      </c>
      <c r="D24" s="44"/>
      <c r="E24" s="44"/>
      <c r="F24" s="44"/>
    </row>
    <row r="25" spans="1:6" x14ac:dyDescent="0.25">
      <c r="B25" s="21">
        <v>8</v>
      </c>
      <c r="C25" s="40" t="s">
        <v>11</v>
      </c>
      <c r="F25" s="21"/>
    </row>
    <row r="26" spans="1:6" x14ac:dyDescent="0.25">
      <c r="F26" s="21"/>
    </row>
    <row r="27" spans="1:6" x14ac:dyDescent="0.25">
      <c r="A27" s="43" t="s">
        <v>23</v>
      </c>
      <c r="F27" s="21"/>
    </row>
    <row r="28" spans="1:6" x14ac:dyDescent="0.25">
      <c r="A28" s="63" t="s">
        <v>21</v>
      </c>
      <c r="B28" s="64">
        <v>1</v>
      </c>
      <c r="C28" s="21" t="s">
        <v>13</v>
      </c>
      <c r="F28" s="21"/>
    </row>
    <row r="29" spans="1:6" x14ac:dyDescent="0.25">
      <c r="A29" s="63"/>
      <c r="B29" s="64">
        <v>2</v>
      </c>
      <c r="C29" s="64" t="s">
        <v>13</v>
      </c>
    </row>
    <row r="30" spans="1:6" x14ac:dyDescent="0.25">
      <c r="A30" s="63"/>
      <c r="B30" s="64">
        <v>3</v>
      </c>
      <c r="C30" s="64" t="s">
        <v>13</v>
      </c>
      <c r="D30" s="44"/>
      <c r="E30" s="44"/>
      <c r="F30" s="44"/>
    </row>
    <row r="31" spans="1:6" x14ac:dyDescent="0.25">
      <c r="A31" s="63"/>
      <c r="B31" s="64">
        <v>4</v>
      </c>
      <c r="C31" s="64" t="s">
        <v>13</v>
      </c>
      <c r="F31" s="21"/>
    </row>
    <row r="32" spans="1:6" x14ac:dyDescent="0.25">
      <c r="A32" s="63"/>
      <c r="B32" s="64">
        <v>5</v>
      </c>
      <c r="C32" s="64" t="s">
        <v>13</v>
      </c>
      <c r="F32" s="21"/>
    </row>
    <row r="33" spans="1:6" x14ac:dyDescent="0.25">
      <c r="A33" s="63"/>
      <c r="B33" s="64">
        <v>6</v>
      </c>
      <c r="C33" s="64" t="s">
        <v>13</v>
      </c>
      <c r="F33" s="21"/>
    </row>
    <row r="34" spans="1:6" x14ac:dyDescent="0.25">
      <c r="A34" s="63"/>
      <c r="B34" s="64">
        <v>7</v>
      </c>
      <c r="C34" s="63" t="s">
        <v>11</v>
      </c>
      <c r="F34" s="21"/>
    </row>
    <row r="35" spans="1:6" x14ac:dyDescent="0.25">
      <c r="A35" s="63"/>
      <c r="B35" s="64">
        <v>8</v>
      </c>
      <c r="C35" s="63" t="s">
        <v>11</v>
      </c>
    </row>
    <row r="36" spans="1:6" x14ac:dyDescent="0.25">
      <c r="B36" s="44"/>
      <c r="C36" s="44"/>
      <c r="D36" s="44"/>
      <c r="E36" s="44"/>
      <c r="F36" s="44"/>
    </row>
    <row r="37" spans="1:6" x14ac:dyDescent="0.25">
      <c r="A37" s="66" t="s">
        <v>24</v>
      </c>
      <c r="B37" s="66"/>
      <c r="F37" s="21"/>
    </row>
    <row r="38" spans="1:6" x14ac:dyDescent="0.25">
      <c r="A38" s="63" t="s">
        <v>21</v>
      </c>
      <c r="B38" s="64">
        <v>1</v>
      </c>
      <c r="C38" s="21" t="s">
        <v>13</v>
      </c>
      <c r="F38" s="21"/>
    </row>
    <row r="39" spans="1:6" x14ac:dyDescent="0.25">
      <c r="A39" s="63"/>
      <c r="B39" s="64">
        <v>2</v>
      </c>
      <c r="C39" s="64" t="s">
        <v>13</v>
      </c>
      <c r="F39" s="21"/>
    </row>
    <row r="40" spans="1:6" x14ac:dyDescent="0.25">
      <c r="A40" s="63"/>
      <c r="B40" s="64">
        <v>3</v>
      </c>
      <c r="C40" s="64" t="s">
        <v>13</v>
      </c>
      <c r="F40" s="21"/>
    </row>
    <row r="41" spans="1:6" x14ac:dyDescent="0.25">
      <c r="A41" s="63"/>
      <c r="B41" s="64">
        <v>4</v>
      </c>
      <c r="C41" s="64" t="s">
        <v>13</v>
      </c>
    </row>
    <row r="42" spans="1:6" x14ac:dyDescent="0.25">
      <c r="A42" s="63"/>
      <c r="B42" s="64">
        <v>5</v>
      </c>
      <c r="C42" s="64" t="s">
        <v>13</v>
      </c>
      <c r="D42" s="44"/>
      <c r="E42" s="44"/>
      <c r="F42" s="44"/>
    </row>
    <row r="43" spans="1:6" x14ac:dyDescent="0.25">
      <c r="A43" s="63"/>
      <c r="B43" s="64">
        <v>6</v>
      </c>
      <c r="C43" s="64" t="s">
        <v>13</v>
      </c>
      <c r="F43" s="21"/>
    </row>
    <row r="44" spans="1:6" x14ac:dyDescent="0.25">
      <c r="A44" s="63"/>
      <c r="B44" s="64">
        <v>7</v>
      </c>
      <c r="C44" s="63" t="s">
        <v>11</v>
      </c>
      <c r="F44" s="21"/>
    </row>
    <row r="45" spans="1:6" x14ac:dyDescent="0.25">
      <c r="A45" s="63"/>
      <c r="B45" s="64">
        <v>8</v>
      </c>
      <c r="C45" s="63" t="s">
        <v>11</v>
      </c>
      <c r="F45" s="21"/>
    </row>
    <row r="47" spans="1:6" x14ac:dyDescent="0.25">
      <c r="A47" s="43" t="s">
        <v>25</v>
      </c>
      <c r="B47" s="44"/>
      <c r="C47" s="44"/>
      <c r="D47" s="44"/>
      <c r="E47" s="44"/>
      <c r="F47" s="44"/>
    </row>
    <row r="48" spans="1:6" x14ac:dyDescent="0.25">
      <c r="A48" s="63" t="s">
        <v>27</v>
      </c>
      <c r="B48" s="64">
        <v>1</v>
      </c>
      <c r="C48" s="21" t="s">
        <v>13</v>
      </c>
      <c r="F48" s="21"/>
    </row>
    <row r="49" spans="1:6" x14ac:dyDescent="0.25">
      <c r="A49" s="63"/>
      <c r="B49" s="64">
        <v>2</v>
      </c>
      <c r="C49" s="64" t="s">
        <v>13</v>
      </c>
      <c r="F49" s="21"/>
    </row>
    <row r="50" spans="1:6" x14ac:dyDescent="0.25">
      <c r="A50" s="63"/>
      <c r="B50" s="64">
        <v>3</v>
      </c>
      <c r="C50" s="64" t="s">
        <v>26</v>
      </c>
      <c r="F50" s="21"/>
    </row>
    <row r="51" spans="1:6" x14ac:dyDescent="0.25">
      <c r="A51" s="63"/>
      <c r="B51" s="64">
        <v>4</v>
      </c>
      <c r="C51" s="64" t="s">
        <v>26</v>
      </c>
      <c r="F51" s="21"/>
    </row>
    <row r="52" spans="1:6" x14ac:dyDescent="0.25">
      <c r="A52" s="63"/>
      <c r="B52" s="64">
        <v>5</v>
      </c>
      <c r="C52" s="64" t="s">
        <v>13</v>
      </c>
    </row>
    <row r="53" spans="1:6" x14ac:dyDescent="0.25">
      <c r="A53" s="63"/>
      <c r="B53" s="64">
        <v>6</v>
      </c>
      <c r="C53" s="64" t="s">
        <v>13</v>
      </c>
    </row>
    <row r="54" spans="1:6" x14ac:dyDescent="0.25">
      <c r="A54" s="63"/>
      <c r="B54" s="64">
        <v>7</v>
      </c>
      <c r="C54" s="63" t="s">
        <v>11</v>
      </c>
    </row>
    <row r="55" spans="1:6" x14ac:dyDescent="0.25">
      <c r="A55" s="63"/>
      <c r="B55" s="64">
        <v>8</v>
      </c>
      <c r="C55" s="63" t="s">
        <v>11</v>
      </c>
    </row>
    <row r="57" spans="1:6" x14ac:dyDescent="0.25">
      <c r="A57" s="67" t="s">
        <v>28</v>
      </c>
      <c r="B57" s="67"/>
      <c r="C57" s="67"/>
    </row>
    <row r="58" spans="1:6" x14ac:dyDescent="0.25">
      <c r="A58" s="63" t="s">
        <v>21</v>
      </c>
      <c r="B58" s="64">
        <v>1</v>
      </c>
      <c r="C58" s="21" t="s">
        <v>13</v>
      </c>
    </row>
    <row r="59" spans="1:6" x14ac:dyDescent="0.25">
      <c r="A59" s="63"/>
      <c r="B59" s="64">
        <v>2</v>
      </c>
      <c r="C59" s="64" t="s">
        <v>13</v>
      </c>
    </row>
    <row r="60" spans="1:6" x14ac:dyDescent="0.25">
      <c r="A60" s="63"/>
      <c r="B60" s="64">
        <v>3</v>
      </c>
      <c r="C60" s="64" t="s">
        <v>13</v>
      </c>
    </row>
    <row r="61" spans="1:6" x14ac:dyDescent="0.25">
      <c r="A61" s="63"/>
      <c r="B61" s="64">
        <v>4</v>
      </c>
      <c r="C61" s="64" t="s">
        <v>13</v>
      </c>
    </row>
    <row r="62" spans="1:6" x14ac:dyDescent="0.25">
      <c r="A62" s="63"/>
      <c r="B62" s="64">
        <v>5</v>
      </c>
      <c r="C62" s="64" t="s">
        <v>13</v>
      </c>
    </row>
    <row r="63" spans="1:6" x14ac:dyDescent="0.25">
      <c r="A63" s="63"/>
      <c r="B63" s="64">
        <v>6</v>
      </c>
      <c r="C63" s="64" t="s">
        <v>13</v>
      </c>
    </row>
    <row r="64" spans="1:6" x14ac:dyDescent="0.25">
      <c r="A64" s="63"/>
      <c r="B64" s="64">
        <v>7</v>
      </c>
      <c r="C64" s="63" t="s">
        <v>11</v>
      </c>
    </row>
    <row r="65" spans="1:3" x14ac:dyDescent="0.25">
      <c r="A65" s="63"/>
      <c r="B65" s="64">
        <v>8</v>
      </c>
      <c r="C65" s="63" t="s">
        <v>11</v>
      </c>
    </row>
    <row r="67" spans="1:3" x14ac:dyDescent="0.25">
      <c r="A67" s="43" t="s">
        <v>37</v>
      </c>
    </row>
    <row r="68" spans="1:3" x14ac:dyDescent="0.25">
      <c r="A68" s="63" t="s">
        <v>27</v>
      </c>
      <c r="B68" s="64">
        <v>1</v>
      </c>
      <c r="C68" s="21" t="s">
        <v>13</v>
      </c>
    </row>
    <row r="69" spans="1:3" x14ac:dyDescent="0.25">
      <c r="A69" s="63"/>
      <c r="B69" s="64">
        <v>2</v>
      </c>
      <c r="C69" s="64" t="s">
        <v>13</v>
      </c>
    </row>
    <row r="70" spans="1:3" x14ac:dyDescent="0.25">
      <c r="A70" s="63"/>
      <c r="B70" s="64">
        <v>3</v>
      </c>
      <c r="C70" s="64" t="s">
        <v>26</v>
      </c>
    </row>
    <row r="71" spans="1:3" x14ac:dyDescent="0.25">
      <c r="A71" s="63"/>
      <c r="B71" s="64">
        <v>4</v>
      </c>
      <c r="C71" s="64" t="s">
        <v>26</v>
      </c>
    </row>
    <row r="72" spans="1:3" x14ac:dyDescent="0.25">
      <c r="A72" s="63"/>
      <c r="B72" s="64">
        <v>5</v>
      </c>
      <c r="C72" s="64" t="s">
        <v>13</v>
      </c>
    </row>
    <row r="73" spans="1:3" x14ac:dyDescent="0.25">
      <c r="A73" s="63"/>
      <c r="B73" s="64">
        <v>6</v>
      </c>
      <c r="C73" s="64" t="s">
        <v>13</v>
      </c>
    </row>
    <row r="74" spans="1:3" x14ac:dyDescent="0.25">
      <c r="A74" s="63"/>
      <c r="B74" s="64">
        <v>7</v>
      </c>
      <c r="C74" s="63" t="s">
        <v>11</v>
      </c>
    </row>
    <row r="75" spans="1:3" x14ac:dyDescent="0.25">
      <c r="A75" s="63"/>
      <c r="B75" s="64">
        <v>8</v>
      </c>
      <c r="C75" s="63" t="s">
        <v>11</v>
      </c>
    </row>
  </sheetData>
  <mergeCells count="2">
    <mergeCell ref="A37:B37"/>
    <mergeCell ref="A57:C57"/>
  </mergeCells>
  <phoneticPr fontId="1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A1:S27"/>
  <sheetViews>
    <sheetView tabSelected="1" zoomScale="115" zoomScaleNormal="115" workbookViewId="0">
      <selection activeCell="H21" sqref="H21"/>
    </sheetView>
  </sheetViews>
  <sheetFormatPr defaultRowHeight="15" x14ac:dyDescent="0.25"/>
  <cols>
    <col min="5" max="5" width="22" customWidth="1"/>
    <col min="6" max="6" width="14.7109375" customWidth="1"/>
    <col min="7" max="7" width="15.42578125" bestFit="1" customWidth="1"/>
    <col min="8" max="8" width="12.5703125" bestFit="1" customWidth="1"/>
    <col min="9" max="9" width="18.28515625" customWidth="1"/>
    <col min="10" max="10" width="16" customWidth="1"/>
    <col min="14" max="14" width="20" customWidth="1"/>
    <col min="16" max="16" width="14.42578125" customWidth="1"/>
    <col min="18" max="18" width="15.5703125" customWidth="1"/>
    <col min="19" max="19" width="14.5703125" customWidth="1"/>
  </cols>
  <sheetData>
    <row r="1" spans="1:19" x14ac:dyDescent="0.25">
      <c r="A1" t="s">
        <v>39</v>
      </c>
      <c r="B1" t="s">
        <v>40</v>
      </c>
      <c r="C1" t="s">
        <v>41</v>
      </c>
      <c r="D1" t="s">
        <v>43</v>
      </c>
    </row>
    <row r="2" spans="1:19" x14ac:dyDescent="0.25">
      <c r="A2" s="71" t="s">
        <v>38</v>
      </c>
      <c r="B2" s="105">
        <f t="shared" ref="B2:B7" si="0">C2/10.764</f>
        <v>88.071348940914163</v>
      </c>
      <c r="C2" s="3">
        <v>948</v>
      </c>
      <c r="D2" s="3"/>
      <c r="E2" s="45">
        <v>25896996</v>
      </c>
      <c r="F2" s="70">
        <f>E2/C2</f>
        <v>27317.506329113923</v>
      </c>
      <c r="G2" s="45">
        <v>1553821</v>
      </c>
      <c r="H2" s="45">
        <v>30000</v>
      </c>
      <c r="I2" s="46">
        <f>E2+G2+H2</f>
        <v>27480817</v>
      </c>
      <c r="J2" s="46">
        <f>I2/C2</f>
        <v>28988.20358649789</v>
      </c>
    </row>
    <row r="3" spans="1:19" x14ac:dyDescent="0.25">
      <c r="A3" s="71">
        <v>2704</v>
      </c>
      <c r="B3" s="105">
        <f t="shared" si="0"/>
        <v>96.790909090909082</v>
      </c>
      <c r="C3" s="3">
        <f>D3/1.1</f>
        <v>1041.8573454545453</v>
      </c>
      <c r="D3" s="3">
        <f>106.47*10.764</f>
        <v>1146.0430799999999</v>
      </c>
      <c r="E3" s="45">
        <v>32752367</v>
      </c>
      <c r="F3" s="46">
        <f t="shared" ref="F3:F16" si="1">E3/C3</f>
        <v>31436.517813972579</v>
      </c>
      <c r="G3" s="45">
        <v>1965500</v>
      </c>
      <c r="H3" s="45">
        <v>30000</v>
      </c>
      <c r="I3" s="46">
        <f t="shared" ref="I3:I16" si="2">E3+G3+H3</f>
        <v>34747867</v>
      </c>
      <c r="J3" s="46">
        <f t="shared" ref="J3:J16" si="3">I3/C3</f>
        <v>33351.847209792504</v>
      </c>
    </row>
    <row r="4" spans="1:19" x14ac:dyDescent="0.25">
      <c r="A4" s="71" t="s">
        <v>42</v>
      </c>
      <c r="B4" s="105">
        <f t="shared" si="0"/>
        <v>62.244518766257897</v>
      </c>
      <c r="C4" s="3">
        <v>670</v>
      </c>
      <c r="D4" s="3"/>
      <c r="E4" s="45">
        <v>17272728</v>
      </c>
      <c r="F4" s="46">
        <f t="shared" si="1"/>
        <v>25780.191044776118</v>
      </c>
      <c r="G4" s="45">
        <v>863646</v>
      </c>
      <c r="H4" s="45">
        <v>30000</v>
      </c>
      <c r="I4" s="46">
        <f t="shared" si="2"/>
        <v>18166374</v>
      </c>
      <c r="J4" s="46">
        <f t="shared" si="3"/>
        <v>27113.991044776118</v>
      </c>
    </row>
    <row r="5" spans="1:19" x14ac:dyDescent="0.25">
      <c r="A5" s="71" t="s">
        <v>44</v>
      </c>
      <c r="B5" s="105">
        <f t="shared" si="0"/>
        <v>88.071348940914163</v>
      </c>
      <c r="C5" s="3">
        <v>948</v>
      </c>
      <c r="D5" s="3"/>
      <c r="E5" s="45">
        <v>26394000</v>
      </c>
      <c r="F5" s="46">
        <f t="shared" si="1"/>
        <v>27841.772151898735</v>
      </c>
      <c r="G5" s="45">
        <v>1583640</v>
      </c>
      <c r="H5" s="45">
        <v>30000</v>
      </c>
      <c r="I5" s="46">
        <f t="shared" si="2"/>
        <v>28007640</v>
      </c>
      <c r="J5" s="46">
        <f t="shared" si="3"/>
        <v>29543.924050632912</v>
      </c>
      <c r="K5" s="1"/>
      <c r="L5" s="1"/>
      <c r="M5" s="1"/>
      <c r="N5" s="11"/>
      <c r="O5" s="1"/>
      <c r="P5" s="11"/>
      <c r="Q5" s="1"/>
      <c r="R5" s="12"/>
      <c r="S5" s="10"/>
    </row>
    <row r="6" spans="1:19" x14ac:dyDescent="0.25">
      <c r="A6" s="71">
        <v>401</v>
      </c>
      <c r="B6" s="105">
        <f t="shared" si="0"/>
        <v>57.599405425492385</v>
      </c>
      <c r="C6" s="3">
        <v>620</v>
      </c>
      <c r="D6" s="3"/>
      <c r="E6" s="45">
        <v>16500000</v>
      </c>
      <c r="F6" s="46">
        <f t="shared" si="1"/>
        <v>26612.903225806451</v>
      </c>
      <c r="G6" s="45">
        <v>990000</v>
      </c>
      <c r="H6" s="45">
        <v>30000</v>
      </c>
      <c r="I6" s="46">
        <f t="shared" si="2"/>
        <v>17520000</v>
      </c>
      <c r="J6" s="46">
        <f t="shared" si="3"/>
        <v>28258.064516129034</v>
      </c>
      <c r="K6" s="1"/>
      <c r="L6" s="1"/>
      <c r="M6" s="1"/>
      <c r="N6" s="11"/>
      <c r="O6" s="1"/>
      <c r="P6" s="11"/>
      <c r="Q6" s="1"/>
      <c r="R6" s="12"/>
      <c r="S6" s="10"/>
    </row>
    <row r="7" spans="1:19" x14ac:dyDescent="0.25">
      <c r="A7" s="71">
        <v>701</v>
      </c>
      <c r="B7" s="105">
        <f t="shared" si="0"/>
        <v>41.991824600520253</v>
      </c>
      <c r="C7" s="3">
        <v>452</v>
      </c>
      <c r="D7" s="3"/>
      <c r="E7" s="45">
        <v>10034840</v>
      </c>
      <c r="F7" s="46">
        <f t="shared" si="1"/>
        <v>22200.973451327434</v>
      </c>
      <c r="G7" s="45">
        <v>502000</v>
      </c>
      <c r="H7" s="45">
        <v>30000</v>
      </c>
      <c r="I7" s="46">
        <f t="shared" si="2"/>
        <v>10566840</v>
      </c>
      <c r="J7" s="46">
        <f t="shared" si="3"/>
        <v>23377.964601769912</v>
      </c>
      <c r="K7" s="1"/>
      <c r="L7" s="1"/>
      <c r="M7" s="1"/>
      <c r="N7" s="11"/>
      <c r="O7" s="1"/>
      <c r="P7" s="11"/>
      <c r="Q7" s="1"/>
      <c r="R7" s="12"/>
      <c r="S7" s="10"/>
    </row>
    <row r="8" spans="1:19" x14ac:dyDescent="0.25">
      <c r="A8" t="s">
        <v>45</v>
      </c>
      <c r="B8" s="105">
        <f>C8/10.764</f>
        <v>40.41248606465998</v>
      </c>
      <c r="C8" s="3">
        <v>435</v>
      </c>
      <c r="D8" s="3"/>
      <c r="E8" s="45">
        <v>11685500</v>
      </c>
      <c r="F8" s="46">
        <f t="shared" si="1"/>
        <v>26863.218390804599</v>
      </c>
      <c r="G8" s="45">
        <v>584300</v>
      </c>
      <c r="H8" s="45">
        <v>30000</v>
      </c>
      <c r="I8" s="46">
        <f t="shared" si="2"/>
        <v>12299800</v>
      </c>
      <c r="J8" s="46">
        <f t="shared" si="3"/>
        <v>28275.402298850575</v>
      </c>
      <c r="K8" s="1"/>
      <c r="L8" s="1"/>
      <c r="M8" s="1"/>
      <c r="N8" s="11"/>
      <c r="O8" s="1"/>
      <c r="P8" s="11"/>
      <c r="Q8" s="1"/>
      <c r="R8" s="12"/>
      <c r="S8" s="10"/>
    </row>
    <row r="9" spans="1:19" x14ac:dyDescent="0.25">
      <c r="C9" s="3"/>
      <c r="D9" s="3"/>
      <c r="E9" s="45"/>
      <c r="F9" t="e">
        <f t="shared" si="1"/>
        <v>#DIV/0!</v>
      </c>
      <c r="G9" s="45"/>
      <c r="H9" s="45">
        <v>30000</v>
      </c>
      <c r="I9" s="46">
        <f t="shared" si="2"/>
        <v>30000</v>
      </c>
      <c r="J9" s="46" t="e">
        <f t="shared" si="3"/>
        <v>#DIV/0!</v>
      </c>
      <c r="K9" s="1"/>
      <c r="L9" s="1"/>
      <c r="M9" s="1"/>
      <c r="N9" s="11"/>
      <c r="O9" s="1"/>
      <c r="P9" s="11"/>
      <c r="Q9" s="1"/>
      <c r="R9" s="12"/>
      <c r="S9" s="10"/>
    </row>
    <row r="10" spans="1:19" x14ac:dyDescent="0.25">
      <c r="A10" s="1"/>
      <c r="B10" s="1"/>
      <c r="C10" s="3"/>
      <c r="D10" s="3"/>
      <c r="E10" s="45"/>
      <c r="F10" s="1" t="e">
        <f t="shared" si="1"/>
        <v>#DIV/0!</v>
      </c>
      <c r="G10" s="45"/>
      <c r="H10" s="45">
        <v>30000</v>
      </c>
      <c r="I10" s="46">
        <f t="shared" si="2"/>
        <v>30000</v>
      </c>
      <c r="J10" s="46" t="e">
        <f t="shared" si="3"/>
        <v>#DIV/0!</v>
      </c>
      <c r="K10" s="1"/>
      <c r="L10" s="1"/>
      <c r="M10" s="1"/>
      <c r="N10" s="1"/>
      <c r="O10" s="1"/>
      <c r="P10" s="1"/>
      <c r="Q10" s="1"/>
      <c r="R10" s="1"/>
    </row>
    <row r="11" spans="1:19" x14ac:dyDescent="0.25">
      <c r="A11" s="1"/>
      <c r="B11" s="1"/>
      <c r="C11" s="1"/>
      <c r="D11" s="1"/>
      <c r="E11" s="45"/>
      <c r="F11" s="1" t="e">
        <f t="shared" si="1"/>
        <v>#DIV/0!</v>
      </c>
      <c r="G11" s="45"/>
      <c r="H11" s="45">
        <v>30000</v>
      </c>
      <c r="I11" s="46">
        <f t="shared" si="2"/>
        <v>30000</v>
      </c>
      <c r="J11" s="46" t="e">
        <f t="shared" si="3"/>
        <v>#DIV/0!</v>
      </c>
      <c r="K11" s="1"/>
      <c r="L11" s="1"/>
      <c r="M11" s="1"/>
      <c r="N11" s="1"/>
      <c r="O11" s="1"/>
      <c r="P11" s="1"/>
      <c r="Q11" s="1"/>
      <c r="R11" s="1"/>
    </row>
    <row r="12" spans="1:19" x14ac:dyDescent="0.25">
      <c r="A12" s="1"/>
      <c r="B12" s="1"/>
      <c r="C12" s="1"/>
      <c r="D12" s="1"/>
      <c r="E12" s="45"/>
      <c r="F12" s="1" t="e">
        <f t="shared" si="1"/>
        <v>#DIV/0!</v>
      </c>
      <c r="G12" s="45"/>
      <c r="H12" s="45">
        <v>30000</v>
      </c>
      <c r="I12" s="46">
        <f t="shared" si="2"/>
        <v>30000</v>
      </c>
      <c r="J12" s="46" t="e">
        <f t="shared" si="3"/>
        <v>#DIV/0!</v>
      </c>
      <c r="K12" s="1"/>
      <c r="L12" s="1"/>
      <c r="M12" s="1"/>
      <c r="N12" s="1"/>
      <c r="O12" s="1"/>
      <c r="P12" s="1"/>
      <c r="Q12" s="1"/>
      <c r="R12" s="1"/>
    </row>
    <row r="13" spans="1:19" x14ac:dyDescent="0.25">
      <c r="A13" s="1"/>
      <c r="B13" s="1"/>
      <c r="C13" s="1"/>
      <c r="D13" s="1"/>
      <c r="E13" s="45"/>
      <c r="F13" s="1" t="e">
        <f t="shared" si="1"/>
        <v>#DIV/0!</v>
      </c>
      <c r="G13" s="1"/>
      <c r="H13" s="45">
        <v>30000</v>
      </c>
      <c r="I13" s="46">
        <f t="shared" si="2"/>
        <v>30000</v>
      </c>
      <c r="J13" s="46" t="e">
        <f t="shared" si="3"/>
        <v>#DIV/0!</v>
      </c>
      <c r="K13" s="1"/>
      <c r="L13" s="1"/>
      <c r="M13" s="1"/>
      <c r="N13" s="1"/>
      <c r="O13" s="1"/>
      <c r="P13" s="1"/>
      <c r="Q13" s="1"/>
      <c r="R13" s="1"/>
    </row>
    <row r="14" spans="1:19" x14ac:dyDescent="0.25">
      <c r="A14" s="1"/>
      <c r="B14" s="1"/>
      <c r="C14" s="1"/>
      <c r="D14" s="1"/>
      <c r="E14" s="45"/>
      <c r="F14" s="1" t="e">
        <f t="shared" si="1"/>
        <v>#DIV/0!</v>
      </c>
      <c r="G14" s="1"/>
      <c r="H14" s="45">
        <v>30000</v>
      </c>
      <c r="I14" s="46">
        <f t="shared" si="2"/>
        <v>30000</v>
      </c>
      <c r="J14" s="46" t="e">
        <f t="shared" si="3"/>
        <v>#DIV/0!</v>
      </c>
      <c r="K14" s="1"/>
      <c r="L14" s="1"/>
      <c r="M14" s="1"/>
      <c r="N14" s="1"/>
      <c r="O14" s="1"/>
      <c r="P14" s="1"/>
      <c r="Q14" s="1"/>
      <c r="R14" s="1"/>
    </row>
    <row r="15" spans="1:19" x14ac:dyDescent="0.25">
      <c r="A15" s="1"/>
      <c r="B15" s="1"/>
      <c r="C15" s="1"/>
      <c r="D15" s="1"/>
      <c r="E15" s="1"/>
      <c r="F15" s="1" t="e">
        <f t="shared" si="1"/>
        <v>#DIV/0!</v>
      </c>
      <c r="G15" s="1"/>
      <c r="H15" s="45">
        <v>30000</v>
      </c>
      <c r="I15" s="46">
        <f t="shared" si="2"/>
        <v>30000</v>
      </c>
      <c r="J15" s="46" t="e">
        <f t="shared" si="3"/>
        <v>#DIV/0!</v>
      </c>
      <c r="K15" s="1"/>
      <c r="L15" s="1"/>
      <c r="M15" s="1"/>
      <c r="N15" s="1"/>
      <c r="O15" s="1"/>
      <c r="P15" s="1"/>
      <c r="Q15" s="1"/>
      <c r="R15" s="1"/>
    </row>
    <row r="16" spans="1:19" x14ac:dyDescent="0.25">
      <c r="A16" s="1"/>
      <c r="B16" s="1"/>
      <c r="C16" s="1"/>
      <c r="D16" s="1"/>
      <c r="E16" s="1"/>
      <c r="F16" s="1" t="e">
        <f t="shared" si="1"/>
        <v>#DIV/0!</v>
      </c>
      <c r="G16" s="1"/>
      <c r="H16" s="45">
        <v>30000</v>
      </c>
      <c r="I16" s="46">
        <f t="shared" si="2"/>
        <v>30000</v>
      </c>
      <c r="J16" s="46" t="e">
        <f t="shared" si="3"/>
        <v>#DIV/0!</v>
      </c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workbookViewId="0">
      <selection activeCell="Q3" sqref="Q3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E74D0-28E0-4862-9DDB-FF5C7FF7BBAB}">
  <dimension ref="A1"/>
  <sheetViews>
    <sheetView topLeftCell="A19" workbookViewId="0">
      <selection activeCell="A45" sqref="A4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Jaydeep Mark</vt:lpstr>
      <vt:lpstr>Jaydeep Mark (sale)</vt:lpstr>
      <vt:lpstr>Jaydeep Mark (Rehab)</vt:lpstr>
      <vt:lpstr>Total</vt:lpstr>
      <vt:lpstr>Rera</vt:lpstr>
      <vt:lpstr>Typical Floor</vt:lpstr>
      <vt:lpstr>IGR</vt:lpstr>
      <vt:lpstr>RR</vt:lpstr>
      <vt:lpstr>Rates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2024-12-11T09:12:23Z</dcterms:modified>
</cp:coreProperties>
</file>