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Nikita Sadanand Patil\"/>
    </mc:Choice>
  </mc:AlternateContent>
  <xr:revisionPtr revIDLastSave="0" documentId="13_ncr:1_{461DA477-4F60-4150-BEC6-6029226688C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3" i="4" l="1"/>
  <c r="Q11" i="4"/>
  <c r="Q10" i="4"/>
  <c r="P11" i="4"/>
  <c r="P10" i="4"/>
  <c r="J27" i="4" l="1"/>
  <c r="H27" i="4"/>
  <c r="I27" i="4" s="1"/>
  <c r="G31" i="4" l="1"/>
  <c r="P12" i="4"/>
  <c r="P6" i="4" l="1"/>
  <c r="Q6" i="4" s="1"/>
  <c r="P2" i="4"/>
  <c r="Q2" i="4" s="1"/>
  <c r="P5" i="4"/>
  <c r="Q5" i="4" s="1"/>
  <c r="P3" i="4"/>
  <c r="Q3" i="4" s="1"/>
  <c r="P4" i="4"/>
  <c r="Q4" i="4" s="1"/>
  <c r="P7" i="4"/>
  <c r="C5" i="25" l="1"/>
  <c r="C4" i="25"/>
  <c r="C3" i="25"/>
  <c r="B3" i="4"/>
  <c r="C3" i="4" s="1"/>
  <c r="D3" i="4" s="1"/>
  <c r="B6" i="4"/>
  <c r="C6" i="4" s="1"/>
  <c r="B7" i="4"/>
  <c r="C7" i="4" s="1"/>
  <c r="D7" i="4" s="1"/>
  <c r="Q8" i="4"/>
  <c r="B8" i="4" s="1"/>
  <c r="C8" i="4" s="1"/>
  <c r="D8" i="4" s="1"/>
  <c r="Q9" i="4"/>
  <c r="B9" i="4" s="1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B13" i="4"/>
  <c r="C13" i="4" s="1"/>
  <c r="D13" i="4" s="1"/>
  <c r="J13" i="4"/>
  <c r="I13" i="4"/>
  <c r="B12" i="4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s="1"/>
  <c r="D16" i="23"/>
  <c r="C25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<sst xmlns="http://schemas.openxmlformats.org/spreadsheetml/2006/main" count="138" uniqueCount="96">
  <si>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</si>
  <si>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</si>
  <si>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</si>
  <si>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</si>
  <si>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</si>
  <si>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</si>
  <si>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</si>
  <si>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</si>
  <si>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</si>
  <si>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</si>
  <si>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</si>
  <si>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</si>
  <si>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</si>
  <si>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</si>
  <si>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</si>
  <si>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</si>
  <si>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</si>
  <si>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</si>
  <si>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</si>
  <si>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</si>
  <si>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</si>
  <si>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</si>
  <si>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</si>
  <si>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</si>
  <si>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</si>
  <si>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</si>
  <si>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</si>
  <si>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</si>
  <si>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</si>
  <si>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</si>
  <si>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</si>
  <si>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</si>
  <si>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</si>
  <si>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</si>
  <si>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</si>
  <si>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</si>
  <si>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</si>
  <si>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</si>
  <si>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</si>
  <si>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</si>
  <si>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</si>
  <si>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</si>
  <si>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</si>
  <si>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</si>
  <si>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</si>
  <si>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</si>
  <si>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</si>
  <si>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</si>
  <si>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</si>
  <si>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</si>
  <si>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</si>
  <si>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</si>
  <si>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</si>
  <si>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</si>
  <si>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</si>
  <si>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</si>
  <si>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</si>
  <si>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</si>
  <si>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</si>
  <si>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</si>
  <si>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</si>
  <si>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</si>
  <si>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</si>
  <si>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</si>
  <si>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</si>
  <si>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</si>
  <si>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</si>
  <si>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</si>
  <si>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</si>
  <si>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</si>
  <si>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</si>
  <si>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</si>
  <si>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</si>
  <si>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</si>
  <si>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</si>
  <si>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</si>
  <si>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</si>
  <si>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</si>
  <si>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</si>
  <si>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</si>
  <si>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</si>
  <si>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</si>
  <si>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</si>
  <si>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</si>
  <si>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IGR-16.07.24</t>
  </si>
  <si>
    <t>IGR-15.10.24</t>
  </si>
  <si>
    <t>IGR-02.08.24</t>
  </si>
  <si>
    <t>IGR-10.07.24</t>
  </si>
  <si>
    <t>IGR-21.03.24</t>
  </si>
  <si>
    <t>IGR-19.03.24</t>
  </si>
  <si>
    <t>IGR-29.12.23</t>
  </si>
  <si>
    <t>IGR-03.08.23</t>
  </si>
  <si>
    <t>MCA</t>
  </si>
  <si>
    <t>ENGINEER</t>
  </si>
  <si>
    <t>IGR-23.03.24</t>
  </si>
  <si>
    <t>IGR-13.07.23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</si>
</sst>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EC9BC5-6A21-426F-AFB9-78C42912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CEDAB-5C2A-4539-AAED-CD6309C45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F7C91F-C3E1-4D23-AB7D-951A518E1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071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21A628-7E94-4B7C-A560-460C295E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286D57-AA7F-4360-A6E4-83D05EF2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54A7CF-C6E5-445C-8DC9-577D4D7C8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1DAB4-28C0-4EAD-9A60-CA11DAC6E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AE3581-E471-46F8-AF6F-84BF6F83E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771C1D-45F2-47C2-A376-244A2865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E6BF3-600F-48F4-A46E-CCAB53D4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68A6C8-55AE-48A0-A970-87978801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FEAAF-D208-48E7-AA39-4AE961A9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256875.28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286275.28000000003</v>
      </c>
      <c r="D9" s="58" t="s">
        <v>62</v>
      </c>
      <c r="E9" s="59">
        <f>C9/10.764</f>
        <v>26595.622445187666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2025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20</v>
      </c>
      <c r="D13" s="65">
        <f>D12-C13</f>
        <v>80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95C7-5BF4-4CC4-AEE1-BFB672027B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E82C4-FB39-4B69-A4A2-1966088503F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7" sqref="D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18000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23</v>
      </c>
      <c r="D7" s="24">
        <v>2025</v>
      </c>
    </row>
    <row r="8" spans="1:5" x14ac:dyDescent="0.25">
      <c r="A8" s="15" t="s">
        <v>18</v>
      </c>
      <c r="B8" s="23"/>
      <c r="C8" s="24">
        <f>C9-C7</f>
        <v>37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34.5</v>
      </c>
      <c r="D10" s="24"/>
    </row>
    <row r="11" spans="1:5" x14ac:dyDescent="0.25">
      <c r="A11" s="15"/>
      <c r="B11" s="25"/>
      <c r="C11" s="26">
        <f>C10%</f>
        <v>0.34499999999999997</v>
      </c>
      <c r="D11" s="26"/>
    </row>
    <row r="12" spans="1:5" x14ac:dyDescent="0.25">
      <c r="A12" s="15" t="s">
        <v>21</v>
      </c>
      <c r="B12" s="18"/>
      <c r="C12" s="19">
        <f>C6*C11</f>
        <v>862.49999999999989</v>
      </c>
      <c r="D12" s="22"/>
    </row>
    <row r="13" spans="1:5" x14ac:dyDescent="0.25">
      <c r="A13" s="15" t="s">
        <v>22</v>
      </c>
      <c r="B13" s="18"/>
      <c r="C13" s="19">
        <f>C6-C12</f>
        <v>1637.5</v>
      </c>
      <c r="D13" s="22"/>
    </row>
    <row r="14" spans="1:5" x14ac:dyDescent="0.25">
      <c r="A14" s="15" t="s">
        <v>15</v>
      </c>
      <c r="B14" s="18"/>
      <c r="C14" s="19">
        <f>C5</f>
        <v>18000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19637.5</v>
      </c>
      <c r="D16" s="22">
        <f>C16/1.2</f>
        <v>16364.583333333334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349</v>
      </c>
      <c r="D18" s="24"/>
    </row>
    <row r="19" spans="1:5" x14ac:dyDescent="0.25">
      <c r="A19" s="15" t="s">
        <v>73</v>
      </c>
      <c r="B19" s="6"/>
      <c r="C19" s="30">
        <f>C18*C16</f>
        <v>6853487.5</v>
      </c>
      <c r="D19" s="72"/>
      <c r="E19" s="65"/>
    </row>
    <row r="20" spans="1:5" x14ac:dyDescent="0.25">
      <c r="A20" s="15" t="s">
        <v>24</v>
      </c>
      <c r="C20" s="31">
        <f>C19*98%</f>
        <v>6716417.75</v>
      </c>
      <c r="D20" s="30"/>
      <c r="E20" s="65"/>
    </row>
    <row r="21" spans="1:5" x14ac:dyDescent="0.25">
      <c r="A21" s="15" t="s">
        <v>25</v>
      </c>
      <c r="C21" s="31">
        <f>C19*80%</f>
        <v>5482790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872500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14278.098958333334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12" sqref="F1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395.75639999999999</v>
      </c>
      <c r="C2" s="4">
        <f t="shared" ref="C2:C16" si="1">B2*1.2</f>
        <v>474.90767999999997</v>
      </c>
      <c r="D2" s="4">
        <f t="shared" ref="D2:D16" si="2">C2*1.2</f>
        <v>569.88921599999992</v>
      </c>
      <c r="E2" s="5">
        <f t="shared" ref="E2:E16" si="3">R2</f>
        <v>8425000</v>
      </c>
      <c r="F2" s="73">
        <f t="shared" ref="F2:F15" si="4">ROUND((E2/B2),0)</f>
        <v>21288</v>
      </c>
      <c r="G2" s="73">
        <f t="shared" ref="G2:G15" si="5">ROUND((E2/C2),0)</f>
        <v>17740</v>
      </c>
      <c r="H2" s="73">
        <f t="shared" ref="H2:H15" si="6">ROUND((E2/D2),0)</f>
        <v>14784</v>
      </c>
      <c r="I2" s="73">
        <f t="shared" ref="I2:I15" si="7">T2</f>
        <v>0</v>
      </c>
      <c r="J2" s="73">
        <f t="shared" ref="J2:J15" si="8">U2</f>
        <v>0</v>
      </c>
      <c r="K2" s="74"/>
      <c r="L2" s="74"/>
      <c r="M2" s="74"/>
      <c r="N2" s="74"/>
      <c r="O2" s="74">
        <v>0</v>
      </c>
      <c r="P2" s="74">
        <f>44.12*10.764</f>
        <v>474.90767999999997</v>
      </c>
      <c r="Q2" s="74">
        <f t="shared" ref="Q2:Q6" si="9">P2/1.2</f>
        <v>395.75639999999999</v>
      </c>
      <c r="R2" s="75">
        <v>8425000</v>
      </c>
      <c r="S2" s="75" t="s">
        <v>85</v>
      </c>
    </row>
    <row r="3" spans="1:19" x14ac:dyDescent="0.25">
      <c r="A3" s="4">
        <v>2</v>
      </c>
      <c r="B3" s="4">
        <f t="shared" si="0"/>
        <v>296.97875999999997</v>
      </c>
      <c r="C3" s="4">
        <f t="shared" si="1"/>
        <v>356.37451199999992</v>
      </c>
      <c r="D3" s="4">
        <f t="shared" si="2"/>
        <v>427.6494143999999</v>
      </c>
      <c r="E3" s="5">
        <f t="shared" si="3"/>
        <v>6300000</v>
      </c>
      <c r="F3" s="73">
        <f t="shared" si="4"/>
        <v>21214</v>
      </c>
      <c r="G3" s="73">
        <f t="shared" si="5"/>
        <v>17678</v>
      </c>
      <c r="H3" s="73">
        <f t="shared" si="6"/>
        <v>14732</v>
      </c>
      <c r="I3" s="73">
        <f t="shared" si="7"/>
        <v>0</v>
      </c>
      <c r="J3" s="73">
        <f t="shared" si="8"/>
        <v>0</v>
      </c>
      <c r="K3" s="74"/>
      <c r="L3" s="74"/>
      <c r="M3" s="74"/>
      <c r="N3" s="74"/>
      <c r="O3" s="74">
        <v>0</v>
      </c>
      <c r="P3" s="74">
        <f>33.108*10.764</f>
        <v>356.37451199999992</v>
      </c>
      <c r="Q3" s="74">
        <f t="shared" ref="Q3" si="10">P3/1.2</f>
        <v>296.97875999999997</v>
      </c>
      <c r="R3" s="75">
        <v>6300000</v>
      </c>
      <c r="S3" s="75" t="s">
        <v>86</v>
      </c>
    </row>
    <row r="4" spans="1:19" x14ac:dyDescent="0.25">
      <c r="A4" s="4">
        <v>3</v>
      </c>
      <c r="B4" s="4">
        <f t="shared" si="0"/>
        <v>296.97875999999997</v>
      </c>
      <c r="C4" s="4">
        <f t="shared" si="1"/>
        <v>356.37451199999992</v>
      </c>
      <c r="D4" s="4">
        <f t="shared" si="2"/>
        <v>427.6494143999999</v>
      </c>
      <c r="E4" s="5">
        <f t="shared" si="3"/>
        <v>6500000</v>
      </c>
      <c r="F4" s="73">
        <f t="shared" si="4"/>
        <v>21887</v>
      </c>
      <c r="G4" s="73">
        <f t="shared" si="5"/>
        <v>18239</v>
      </c>
      <c r="H4" s="73">
        <f t="shared" si="6"/>
        <v>15199</v>
      </c>
      <c r="I4" s="73">
        <f t="shared" si="7"/>
        <v>0</v>
      </c>
      <c r="J4" s="73">
        <f t="shared" si="8"/>
        <v>0</v>
      </c>
      <c r="K4" s="74"/>
      <c r="L4" s="74"/>
      <c r="M4" s="74"/>
      <c r="N4" s="74"/>
      <c r="O4" s="74">
        <v>0</v>
      </c>
      <c r="P4" s="74">
        <f>33.108*10.764</f>
        <v>356.37451199999992</v>
      </c>
      <c r="Q4" s="74">
        <f t="shared" si="9"/>
        <v>296.97875999999997</v>
      </c>
      <c r="R4" s="75">
        <v>6500000</v>
      </c>
      <c r="S4" s="75" t="s">
        <v>84</v>
      </c>
    </row>
    <row r="5" spans="1:19" x14ac:dyDescent="0.25">
      <c r="A5" s="4">
        <v>4</v>
      </c>
      <c r="B5" s="4">
        <f t="shared" si="0"/>
        <v>395.93579999999997</v>
      </c>
      <c r="C5" s="4">
        <f t="shared" si="1"/>
        <v>475.12295999999992</v>
      </c>
      <c r="D5" s="4">
        <f t="shared" si="2"/>
        <v>570.14755199999991</v>
      </c>
      <c r="E5" s="5">
        <f t="shared" si="3"/>
        <v>8750000</v>
      </c>
      <c r="F5" s="73">
        <f t="shared" si="4"/>
        <v>22100</v>
      </c>
      <c r="G5" s="73">
        <f t="shared" si="5"/>
        <v>18416</v>
      </c>
      <c r="H5" s="73">
        <f t="shared" si="6"/>
        <v>15347</v>
      </c>
      <c r="I5" s="73">
        <f t="shared" si="7"/>
        <v>0</v>
      </c>
      <c r="J5" s="73">
        <f t="shared" si="8"/>
        <v>0</v>
      </c>
      <c r="K5" s="74"/>
      <c r="L5" s="74"/>
      <c r="M5" s="74"/>
      <c r="N5" s="74"/>
      <c r="O5" s="74">
        <v>0</v>
      </c>
      <c r="P5" s="74">
        <f>44.14*10.764</f>
        <v>475.12295999999998</v>
      </c>
      <c r="Q5" s="74">
        <f t="shared" si="9"/>
        <v>395.93579999999997</v>
      </c>
      <c r="R5" s="75">
        <v>8750000</v>
      </c>
      <c r="S5" s="75" t="s">
        <v>87</v>
      </c>
    </row>
    <row r="6" spans="1:19" x14ac:dyDescent="0.25">
      <c r="A6" s="4">
        <v>5</v>
      </c>
      <c r="B6" s="4">
        <f t="shared" si="0"/>
        <v>205.77180000000001</v>
      </c>
      <c r="C6" s="4">
        <f t="shared" si="1"/>
        <v>246.92616000000001</v>
      </c>
      <c r="D6" s="4">
        <f t="shared" si="2"/>
        <v>296.31139200000001</v>
      </c>
      <c r="E6" s="5">
        <f t="shared" si="3"/>
        <v>4500000</v>
      </c>
      <c r="F6" s="73">
        <f t="shared" si="4"/>
        <v>21869</v>
      </c>
      <c r="G6" s="73">
        <f t="shared" si="5"/>
        <v>18224</v>
      </c>
      <c r="H6" s="73">
        <f t="shared" si="6"/>
        <v>15187</v>
      </c>
      <c r="I6" s="73">
        <f t="shared" si="7"/>
        <v>0</v>
      </c>
      <c r="J6" s="73">
        <f t="shared" si="8"/>
        <v>0</v>
      </c>
      <c r="K6" s="74"/>
      <c r="L6" s="74"/>
      <c r="M6" s="74"/>
      <c r="N6" s="74"/>
      <c r="O6" s="74">
        <v>0</v>
      </c>
      <c r="P6" s="74">
        <f>22.94*10.764</f>
        <v>246.92616000000001</v>
      </c>
      <c r="Q6" s="74">
        <f t="shared" si="9"/>
        <v>205.77180000000001</v>
      </c>
      <c r="R6" s="75">
        <v>4500000</v>
      </c>
      <c r="S6" s="75" t="s">
        <v>88</v>
      </c>
    </row>
    <row r="7" spans="1:19" x14ac:dyDescent="0.25">
      <c r="A7" s="4">
        <v>6</v>
      </c>
      <c r="B7" s="4">
        <f t="shared" si="0"/>
        <v>206</v>
      </c>
      <c r="C7" s="4">
        <f t="shared" si="1"/>
        <v>247.2</v>
      </c>
      <c r="D7" s="4">
        <f t="shared" si="2"/>
        <v>296.64</v>
      </c>
      <c r="E7" s="5">
        <f t="shared" si="3"/>
        <v>4450000</v>
      </c>
      <c r="F7" s="73">
        <f t="shared" si="4"/>
        <v>21602</v>
      </c>
      <c r="G7" s="73">
        <f t="shared" si="5"/>
        <v>18002</v>
      </c>
      <c r="H7" s="73">
        <f t="shared" si="6"/>
        <v>15001</v>
      </c>
      <c r="I7" s="73">
        <f t="shared" si="7"/>
        <v>0</v>
      </c>
      <c r="J7" s="73">
        <f t="shared" si="8"/>
        <v>0</v>
      </c>
      <c r="K7" s="74"/>
      <c r="L7" s="74"/>
      <c r="M7" s="74"/>
      <c r="N7" s="74"/>
      <c r="O7" s="74">
        <v>0</v>
      </c>
      <c r="P7" s="74">
        <f t="shared" ref="P7" si="11">O7/1.2</f>
        <v>0</v>
      </c>
      <c r="Q7" s="74">
        <v>206</v>
      </c>
      <c r="R7" s="2">
        <v>4450000</v>
      </c>
      <c r="S7" s="75" t="s">
        <v>89</v>
      </c>
    </row>
    <row r="8" spans="1:19" x14ac:dyDescent="0.25">
      <c r="A8" s="4">
        <v>7</v>
      </c>
      <c r="B8" s="4">
        <f t="shared" si="0"/>
        <v>173.33333333333334</v>
      </c>
      <c r="C8" s="4">
        <f t="shared" si="1"/>
        <v>208</v>
      </c>
      <c r="D8" s="4">
        <f t="shared" si="2"/>
        <v>249.6</v>
      </c>
      <c r="E8" s="5">
        <f t="shared" si="3"/>
        <v>4200000</v>
      </c>
      <c r="F8" s="73">
        <f t="shared" si="4"/>
        <v>24231</v>
      </c>
      <c r="G8" s="73">
        <f t="shared" si="5"/>
        <v>20192</v>
      </c>
      <c r="H8" s="73">
        <f t="shared" si="6"/>
        <v>16827</v>
      </c>
      <c r="I8" s="73">
        <f t="shared" si="7"/>
        <v>0</v>
      </c>
      <c r="J8" s="73">
        <f t="shared" si="8"/>
        <v>0</v>
      </c>
      <c r="K8" s="74"/>
      <c r="L8" s="74"/>
      <c r="M8" s="74"/>
      <c r="N8" s="74"/>
      <c r="O8" s="74">
        <v>0</v>
      </c>
      <c r="P8" s="74">
        <v>208</v>
      </c>
      <c r="Q8" s="74">
        <f t="shared" ref="Q8:Q13" si="12">P8/1.2</f>
        <v>173.33333333333334</v>
      </c>
      <c r="R8" s="2">
        <v>4200000</v>
      </c>
      <c r="S8" s="75" t="s">
        <v>90</v>
      </c>
    </row>
    <row r="9" spans="1:19" x14ac:dyDescent="0.25">
      <c r="A9" s="4">
        <v>8</v>
      </c>
      <c r="B9" s="4">
        <f t="shared" si="0"/>
        <v>291.66666666666669</v>
      </c>
      <c r="C9" s="4">
        <f t="shared" si="1"/>
        <v>350</v>
      </c>
      <c r="D9" s="4">
        <f t="shared" si="2"/>
        <v>420</v>
      </c>
      <c r="E9" s="5">
        <f t="shared" si="3"/>
        <v>6500000</v>
      </c>
      <c r="F9" s="73">
        <f t="shared" si="4"/>
        <v>22286</v>
      </c>
      <c r="G9" s="73">
        <f t="shared" si="5"/>
        <v>18571</v>
      </c>
      <c r="H9" s="73">
        <f t="shared" si="6"/>
        <v>15476</v>
      </c>
      <c r="I9" s="73">
        <f t="shared" si="7"/>
        <v>0</v>
      </c>
      <c r="J9" s="73">
        <f t="shared" si="8"/>
        <v>0</v>
      </c>
      <c r="K9" s="74"/>
      <c r="L9" s="74"/>
      <c r="M9" s="74"/>
      <c r="N9" s="74"/>
      <c r="O9" s="74">
        <v>0</v>
      </c>
      <c r="P9" s="74">
        <v>350</v>
      </c>
      <c r="Q9" s="74">
        <f t="shared" si="12"/>
        <v>291.66666666666669</v>
      </c>
      <c r="R9" s="2">
        <v>6500000</v>
      </c>
      <c r="S9" s="75" t="s">
        <v>91</v>
      </c>
    </row>
    <row r="10" spans="1:19" x14ac:dyDescent="0.25">
      <c r="A10" s="4">
        <v>9</v>
      </c>
      <c r="B10" s="4">
        <f t="shared" si="0"/>
        <v>323.97682909090901</v>
      </c>
      <c r="C10" s="4">
        <f t="shared" si="1"/>
        <v>388.77219490909079</v>
      </c>
      <c r="D10" s="4">
        <f t="shared" si="2"/>
        <v>466.5266338909089</v>
      </c>
      <c r="E10" s="5">
        <f t="shared" si="3"/>
        <v>5900000</v>
      </c>
      <c r="F10" s="77">
        <f t="shared" si="4"/>
        <v>18211</v>
      </c>
      <c r="G10" s="77">
        <f t="shared" si="5"/>
        <v>15176</v>
      </c>
      <c r="H10" s="77">
        <f t="shared" si="6"/>
        <v>12647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>33.108*10.764</f>
        <v>356.37451199999992</v>
      </c>
      <c r="Q10" s="7">
        <f>P10/1.1</f>
        <v>323.97682909090901</v>
      </c>
      <c r="R10" s="78">
        <v>5900000</v>
      </c>
      <c r="S10" s="78" t="s">
        <v>94</v>
      </c>
    </row>
    <row r="11" spans="1:19" x14ac:dyDescent="0.25">
      <c r="A11" s="4">
        <v>10</v>
      </c>
      <c r="B11" s="4">
        <f t="shared" si="0"/>
        <v>431.73425454545446</v>
      </c>
      <c r="C11" s="4">
        <f t="shared" si="1"/>
        <v>518.08110545454531</v>
      </c>
      <c r="D11" s="4">
        <f t="shared" si="2"/>
        <v>621.6973265454543</v>
      </c>
      <c r="E11" s="5">
        <f t="shared" si="3"/>
        <v>7680000</v>
      </c>
      <c r="F11" s="77">
        <f t="shared" si="4"/>
        <v>17789</v>
      </c>
      <c r="G11" s="77">
        <f t="shared" si="5"/>
        <v>14824</v>
      </c>
      <c r="H11" s="77">
        <f t="shared" si="6"/>
        <v>12353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>44.12*10.764</f>
        <v>474.90767999999997</v>
      </c>
      <c r="Q11" s="7">
        <f>P11/1.1</f>
        <v>431.73425454545446</v>
      </c>
      <c r="R11" s="78">
        <v>7680000</v>
      </c>
      <c r="S11" s="78" t="s">
        <v>95</v>
      </c>
    </row>
    <row r="12" spans="1:19" x14ac:dyDescent="0.25">
      <c r="A12" s="4">
        <v>11</v>
      </c>
      <c r="B12" s="4">
        <f t="shared" si="0"/>
        <v>314</v>
      </c>
      <c r="C12" s="4">
        <f t="shared" si="1"/>
        <v>376.8</v>
      </c>
      <c r="D12" s="4">
        <f t="shared" si="2"/>
        <v>452.16</v>
      </c>
      <c r="E12" s="5">
        <f t="shared" si="3"/>
        <v>6500000</v>
      </c>
      <c r="F12" s="77">
        <f t="shared" si="4"/>
        <v>20701</v>
      </c>
      <c r="G12" s="77">
        <f t="shared" si="5"/>
        <v>17251</v>
      </c>
      <c r="H12" s="77">
        <f t="shared" si="6"/>
        <v>14375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f t="shared" ref="P10:P13" si="13">O12/1.2</f>
        <v>0</v>
      </c>
      <c r="Q12" s="7">
        <v>314</v>
      </c>
      <c r="R12" s="78">
        <v>6500000</v>
      </c>
      <c r="S12" s="2"/>
    </row>
    <row r="13" spans="1:19" x14ac:dyDescent="0.25">
      <c r="A13" s="4">
        <v>12</v>
      </c>
      <c r="B13" s="4">
        <f t="shared" si="0"/>
        <v>290.90909090909088</v>
      </c>
      <c r="C13" s="4">
        <f t="shared" si="1"/>
        <v>349.09090909090907</v>
      </c>
      <c r="D13" s="4">
        <f t="shared" si="2"/>
        <v>418.90909090909088</v>
      </c>
      <c r="E13" s="5">
        <f t="shared" si="3"/>
        <v>6000000</v>
      </c>
      <c r="F13" s="77">
        <f t="shared" si="4"/>
        <v>20625</v>
      </c>
      <c r="G13" s="77">
        <f t="shared" si="5"/>
        <v>17188</v>
      </c>
      <c r="H13" s="77">
        <f t="shared" si="6"/>
        <v>14323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v>320</v>
      </c>
      <c r="Q13" s="7">
        <f>P13/1.1</f>
        <v>290.90909090909088</v>
      </c>
      <c r="R13" s="78">
        <v>6000000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ref="P14:P15" si="14">O14/1.2</f>
        <v>0</v>
      </c>
      <c r="Q14">
        <f t="shared" ref="Q14:Q15" si="15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3">Q17</f>
        <v>0</v>
      </c>
      <c r="C17" s="4">
        <f t="shared" ref="C17:C21" si="24">B17*1.2</f>
        <v>0</v>
      </c>
      <c r="D17" s="4">
        <f t="shared" ref="D17:D21" si="25">C17*1.2</f>
        <v>0</v>
      </c>
      <c r="E17" s="5">
        <f t="shared" ref="E17:E21" si="26">R17</f>
        <v>0</v>
      </c>
      <c r="F17" s="4" t="e">
        <f t="shared" ref="F17" si="27">ROUND((E17/B17),0)</f>
        <v>#DIV/0!</v>
      </c>
      <c r="G17" s="4" t="e">
        <f t="shared" ref="G17" si="28">ROUND((E17/C17),0)</f>
        <v>#DIV/0!</v>
      </c>
      <c r="H17" s="4" t="e">
        <f t="shared" ref="H17" si="29">ROUND((E17/D17),0)</f>
        <v>#DIV/0!</v>
      </c>
      <c r="I17" s="4">
        <f t="shared" ref="I17" si="30">T17</f>
        <v>0</v>
      </c>
      <c r="J17" s="4">
        <f t="shared" ref="J17" si="31">U17</f>
        <v>0</v>
      </c>
      <c r="O17">
        <v>0</v>
      </c>
      <c r="P17">
        <f t="shared" ref="P17" si="32">O17/1.2</f>
        <v>0</v>
      </c>
      <c r="Q17">
        <f t="shared" ref="Q17" si="3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ref="F18:F21" si="34">ROUND((E18/B18),0)</f>
        <v>#DIV/0!</v>
      </c>
      <c r="G18" s="4" t="e">
        <f t="shared" ref="G18:G21" si="35">ROUND((E18/C18),0)</f>
        <v>#DIV/0!</v>
      </c>
      <c r="H18" s="4" t="e">
        <f t="shared" ref="H18:H21" si="36">ROUND((E18/D18),0)</f>
        <v>#DIV/0!</v>
      </c>
      <c r="I18" s="4">
        <f t="shared" ref="I18:J21" si="37">T18</f>
        <v>0</v>
      </c>
      <c r="J18" s="4">
        <f t="shared" si="37"/>
        <v>0</v>
      </c>
      <c r="O18">
        <v>0</v>
      </c>
      <c r="P18">
        <f t="shared" ref="P18" si="38">O18/1.2</f>
        <v>0</v>
      </c>
      <c r="Q18">
        <f t="shared" ref="Q18:Q21" si="3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>
        <v>0</v>
      </c>
      <c r="P19">
        <f>O19/1.2</f>
        <v>0</v>
      </c>
      <c r="Q19">
        <f t="shared" si="3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0">Q20</f>
        <v>0</v>
      </c>
      <c r="C20" s="4">
        <f t="shared" ref="C20" si="41">B20*1.2</f>
        <v>0</v>
      </c>
      <c r="D20" s="4">
        <f t="shared" ref="D20" si="42">C20*1.2</f>
        <v>0</v>
      </c>
      <c r="E20" s="5">
        <f t="shared" ref="E20" si="43">R20</f>
        <v>0</v>
      </c>
      <c r="F20" s="4" t="e">
        <f t="shared" ref="F20" si="44">ROUND((E20/B20),0)</f>
        <v>#DIV/0!</v>
      </c>
      <c r="G20" s="4" t="e">
        <f t="shared" ref="G20" si="45">ROUND((E20/C20),0)</f>
        <v>#DIV/0!</v>
      </c>
      <c r="H20" s="4" t="e">
        <f t="shared" ref="H20" si="46">ROUND((E20/D20),0)</f>
        <v>#DIV/0!</v>
      </c>
      <c r="I20" s="4">
        <f t="shared" ref="I20" si="47">T20</f>
        <v>0</v>
      </c>
      <c r="J20" s="4">
        <f t="shared" ref="J20" si="48">U20</f>
        <v>0</v>
      </c>
      <c r="O20">
        <v>0</v>
      </c>
      <c r="P20">
        <f t="shared" ref="P20" si="49">O20/1.2</f>
        <v>0</v>
      </c>
      <c r="Q20">
        <f t="shared" ref="Q20" si="5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3"/>
        <v>0</v>
      </c>
      <c r="C21" s="4">
        <f t="shared" si="24"/>
        <v>0</v>
      </c>
      <c r="D21" s="4">
        <f t="shared" si="25"/>
        <v>0</v>
      </c>
      <c r="E21" s="5">
        <f t="shared" si="26"/>
        <v>0</v>
      </c>
      <c r="F21" s="4" t="e">
        <f t="shared" si="34"/>
        <v>#DIV/0!</v>
      </c>
      <c r="G21" s="4" t="e">
        <f t="shared" si="35"/>
        <v>#DIV/0!</v>
      </c>
      <c r="H21" s="4" t="e">
        <f t="shared" si="36"/>
        <v>#DIV/0!</v>
      </c>
      <c r="I21" s="4">
        <f t="shared" si="37"/>
        <v>0</v>
      </c>
      <c r="J21" s="4">
        <f t="shared" si="37"/>
        <v>0</v>
      </c>
      <c r="O21">
        <v>0</v>
      </c>
      <c r="P21">
        <f>O21/1.2</f>
        <v>0</v>
      </c>
      <c r="Q21">
        <f t="shared" si="3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  <c r="I26" s="10" t="s">
        <v>93</v>
      </c>
    </row>
    <row r="27" spans="1:19" s="10" customFormat="1" x14ac:dyDescent="0.25">
      <c r="F27" s="52" t="s">
        <v>92</v>
      </c>
      <c r="G27" s="52">
        <v>343</v>
      </c>
      <c r="H27" s="10">
        <f>G27*1.3</f>
        <v>445.90000000000003</v>
      </c>
      <c r="I27" s="10">
        <f>H27*15000</f>
        <v>6688500.0000000009</v>
      </c>
      <c r="J27" s="10">
        <f>I27/G28</f>
        <v>19164.756446991407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v>349</v>
      </c>
    </row>
    <row r="29" spans="1:19" s="10" customFormat="1" x14ac:dyDescent="0.25">
      <c r="C29" s="67" t="s">
        <v>1</v>
      </c>
      <c r="D29" s="67">
        <v>6150000</v>
      </c>
      <c r="F29" s="52" t="s">
        <v>71</v>
      </c>
      <c r="G29" s="52">
        <v>389</v>
      </c>
      <c r="H29" s="10">
        <f>G29/G28</f>
        <v>1.1146131805157593</v>
      </c>
    </row>
    <row r="30" spans="1:19" s="10" customFormat="1" x14ac:dyDescent="0.25">
      <c r="F30" s="52" t="s">
        <v>72</v>
      </c>
      <c r="G30" s="52">
        <v>21500</v>
      </c>
    </row>
    <row r="31" spans="1:19" s="10" customFormat="1" x14ac:dyDescent="0.25">
      <c r="C31" s="70"/>
      <c r="D31" s="70"/>
      <c r="F31" s="70" t="s">
        <v>73</v>
      </c>
      <c r="G31" s="70">
        <f>G28*G30</f>
        <v>7503500</v>
      </c>
      <c r="H31" s="10">
        <f>G31/D29</f>
        <v>1.220081300813008</v>
      </c>
    </row>
    <row r="32" spans="1:19" s="10" customFormat="1" x14ac:dyDescent="0.25">
      <c r="C32" s="70"/>
      <c r="D32" s="70"/>
      <c r="F32" s="70" t="s">
        <v>24</v>
      </c>
      <c r="G32" s="70">
        <f>G31*90%</f>
        <v>6753150</v>
      </c>
    </row>
    <row r="33" spans="3:7" s="10" customFormat="1" x14ac:dyDescent="0.25">
      <c r="C33" s="70"/>
      <c r="D33" s="70"/>
      <c r="F33" s="70" t="s">
        <v>25</v>
      </c>
      <c r="G33" s="70">
        <f>G31*80%</f>
        <v>6002800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7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N64" sqref="N6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2025-01-04T07:06:50Z</dcterms:modified>
</cp:coreProperties>
</file>