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Ghatkopar West Branch )\Sachin Bhawarlal Sharma\"/>
    </mc:Choice>
  </mc:AlternateContent>
  <xr:revisionPtr revIDLastSave="0" documentId="13_ncr:1_{93D55C1B-D82D-4B7F-9E4D-96A5D9641629}" xr6:coauthVersionLast="47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20-20" sheetId="4" r:id="rId2"/>
    <sheet name="RR" sheetId="42" r:id="rId3"/>
    <sheet name="Rates" sheetId="46" r:id="rId4"/>
    <sheet name="Area Page" sheetId="45" r:id="rId5"/>
  </sheets>
  <calcPr calcId="191029"/>
</workbook>
</file>

<file path=xl/calcChain.xml><?xml version="1.0" encoding="utf-8"?>
<calcChain xmlns="http://schemas.openxmlformats.org/spreadsheetml/2006/main">
  <c r="R7" i="4" l="1"/>
  <c r="S7" i="4"/>
  <c r="O6" i="4"/>
  <c r="R6" i="4" s="1"/>
  <c r="O5" i="4"/>
  <c r="R5" i="4" s="1"/>
  <c r="P12" i="4"/>
  <c r="P11" i="4"/>
  <c r="P10" i="4"/>
  <c r="P9" i="4"/>
  <c r="P8" i="4"/>
  <c r="P7" i="4"/>
  <c r="S5" i="4"/>
  <c r="P4" i="4"/>
  <c r="O4" i="4"/>
  <c r="P2" i="4"/>
  <c r="O2" i="4"/>
  <c r="B9" i="4"/>
  <c r="B8" i="4"/>
  <c r="F8" i="4" s="1"/>
  <c r="G8" i="4"/>
  <c r="G9" i="4"/>
  <c r="G10" i="4"/>
  <c r="G11" i="4"/>
  <c r="G12" i="4"/>
  <c r="F9" i="4"/>
  <c r="F10" i="4"/>
  <c r="F11" i="4"/>
  <c r="F12" i="4"/>
  <c r="F13" i="4"/>
  <c r="C7" i="4"/>
  <c r="B6" i="4"/>
  <c r="C3" i="4"/>
  <c r="D3" i="4"/>
  <c r="C4" i="4"/>
  <c r="D4" i="4"/>
  <c r="C5" i="4"/>
  <c r="D5" i="4"/>
  <c r="D6" i="4"/>
  <c r="D7" i="4"/>
  <c r="D8" i="4"/>
  <c r="D9" i="4"/>
  <c r="C10" i="4"/>
  <c r="C11" i="4"/>
  <c r="C12" i="4"/>
  <c r="C2" i="4"/>
  <c r="D2" i="4" s="1"/>
  <c r="R2" i="4"/>
  <c r="S4" i="4"/>
  <c r="R4" i="4"/>
  <c r="S2" i="4"/>
  <c r="D2" i="25"/>
  <c r="C13" i="4"/>
  <c r="C14" i="4"/>
  <c r="P6" i="4" l="1"/>
  <c r="S6" i="4" s="1"/>
  <c r="R9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16" i="4" l="1"/>
  <c r="G25" i="4"/>
  <c r="G33" i="4" s="1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J18" i="4" l="1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H10" i="4"/>
  <c r="H12" i="4"/>
  <c r="H11" i="4"/>
  <c r="F7" i="4"/>
  <c r="G13" i="4"/>
  <c r="H13" i="4"/>
  <c r="G14" i="4"/>
  <c r="F14" i="4"/>
  <c r="H14" i="4"/>
  <c r="H8" i="4" l="1"/>
  <c r="H9" i="4"/>
  <c r="R8" i="4"/>
  <c r="S3" i="4"/>
  <c r="O3" i="4"/>
  <c r="R3" i="4" s="1"/>
</calcChain>
</file>

<file path=xl/sharedStrings.xml><?xml version="1.0" encoding="utf-8"?>
<sst xmlns="http://schemas.openxmlformats.org/spreadsheetml/2006/main" count="71" uniqueCount="58">
  <si>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</si>
  <si>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</si>
  <si>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</si>
  <si>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</si>
  <si>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</si>
  <si>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</si>
  <si>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</si>
  <si>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</si>
  <si>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RV</t>
  </si>
  <si>
    <t>DV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</si>
  <si>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</si>
  <si>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</si>
  <si>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</si>
  <si>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</si>
  <si>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</si>
  <si>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</si>
  <si>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</si>
  <si>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</si>
  <si>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</si>
  <si>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</si>
  <si>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</si>
  <si>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</si>
  <si>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</si>
  <si>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</si>
  <si>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</si>
  <si>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</si>
  <si>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</si>
  <si>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</si>
  <si>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</si>
  <si>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</si>
  <si>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</si>
  <si>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</si>
  <si>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</si>
  <si>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</si>
  <si>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</si>
  <si>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</si>
  <si>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</si>
  <si>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</si>
  <si>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</si>
  <si>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</si>
  <si>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</si>
  <si>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</si>
  <si>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</si>
  <si>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</si>
  <si>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</si>
  <si>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</si>
  <si>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</si>
  <si>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</si>
  <si>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</si>
  <si>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</si>
  <si>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</si>
  <si>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</si>
  <si>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BUA Rate</t>
  </si>
  <si>
    <t>CA Rate</t>
  </si>
  <si>
    <t>BUA (20%)</t>
  </si>
  <si>
    <t>Built up area (20%)</t>
  </si>
  <si>
    <t>Flat No</t>
  </si>
  <si>
    <t>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</si>
</sst>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0" fillId="2" borderId="0" xfId="0" applyFill="1"/>
    <xf numFmtId="43" fontId="0" fillId="0" borderId="0" xfId="1" applyFont="1"/>
    <xf numFmtId="0" fontId="4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1" applyFon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1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0" fillId="0" borderId="6" xfId="0" applyBorder="1"/>
    <xf numFmtId="0" fontId="5" fillId="0" borderId="6" xfId="0" applyFont="1" applyBorder="1" applyAlignment="1">
      <alignment wrapText="1"/>
    </xf>
    <xf numFmtId="0" fontId="0" fillId="0" borderId="7" xfId="0" applyBorder="1"/>
    <xf numFmtId="0" fontId="5" fillId="0" borderId="2" xfId="0" applyFont="1" applyBorder="1"/>
    <xf numFmtId="0" fontId="0" fillId="0" borderId="8" xfId="0" applyBorder="1"/>
    <xf numFmtId="0" fontId="0" fillId="0" borderId="3" xfId="0" applyBorder="1"/>
    <xf numFmtId="0" fontId="5" fillId="0" borderId="9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0" fillId="0" borderId="11" xfId="0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0" borderId="4" xfId="0" applyFont="1" applyBorder="1" applyAlignment="1">
      <alignment wrapText="1"/>
    </xf>
    <xf numFmtId="0" fontId="0" fillId="0" borderId="13" xfId="0" applyBorder="1"/>
    <xf numFmtId="0" fontId="0" fillId="0" borderId="12" xfId="0" applyBorder="1"/>
    <xf numFmtId="0" fontId="5" fillId="0" borderId="9" xfId="0" applyFont="1" applyBorder="1" applyAlignment="1">
      <alignment horizontal="right" wrapText="1"/>
    </xf>
    <xf numFmtId="0" fontId="2" fillId="0" borderId="11" xfId="0" applyFont="1" applyBorder="1"/>
    <xf numFmtId="0" fontId="2" fillId="0" borderId="12" xfId="0" applyFont="1" applyBorder="1"/>
    <xf numFmtId="9" fontId="0" fillId="0" borderId="1" xfId="1" applyNumberFormat="1" applyFont="1" applyBorder="1"/>
    <xf numFmtId="9" fontId="0" fillId="2" borderId="1" xfId="0" applyNumberFormat="1" applyFill="1" applyBorder="1"/>
    <xf numFmtId="0" fontId="0" fillId="0" borderId="11" xfId="0" quotePrefix="1" applyBorder="1"/>
    <xf numFmtId="9" fontId="0" fillId="0" borderId="12" xfId="0" applyNumberFormat="1" applyBorder="1"/>
    <xf numFmtId="17" fontId="0" fillId="0" borderId="11" xfId="0" quotePrefix="1" applyNumberFormat="1" applyBorder="1"/>
    <xf numFmtId="0" fontId="0" fillId="0" borderId="14" xfId="0" applyBorder="1"/>
    <xf numFmtId="9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6" fillId="0" borderId="1" xfId="0" applyFont="1" applyBorder="1"/>
    <xf numFmtId="164" fontId="0" fillId="2" borderId="1" xfId="0" applyNumberFormat="1" applyFill="1" applyBorder="1"/>
    <xf numFmtId="0" fontId="5" fillId="0" borderId="20" xfId="0" applyFont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5" fillId="0" borderId="0" xfId="0" applyFont="1" applyAlignment="1">
      <alignment horizontal="right" wrapText="1"/>
    </xf>
    <xf numFmtId="1" fontId="0" fillId="0" borderId="0" xfId="0" applyNumberFormat="1"/>
    <xf numFmtId="43" fontId="0" fillId="0" borderId="0" xfId="1" applyFont="1" applyFill="1"/>
    <xf numFmtId="43" fontId="7" fillId="0" borderId="0" xfId="1" applyFont="1" applyFill="1"/>
    <xf numFmtId="43" fontId="8" fillId="0" borderId="0" xfId="1" applyFont="1" applyFill="1" applyAlignment="1"/>
    <xf numFmtId="43" fontId="7" fillId="0" borderId="1" xfId="1" applyFont="1" applyFill="1" applyBorder="1"/>
    <xf numFmtId="43" fontId="8" fillId="0" borderId="1" xfId="1" applyFont="1" applyFill="1" applyBorder="1"/>
    <xf numFmtId="0" fontId="7" fillId="0" borderId="0" xfId="0" applyFont="1"/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0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9" fillId="0" borderId="0" xfId="0" applyFont="1"/>
    <xf numFmtId="1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/>
    <xf numFmtId="3" fontId="0" fillId="2" borderId="0" xfId="0" applyNumberFormat="1" applyFill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5828E-427F-0539-F16C-D578D5300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13</xdr:col>
      <xdr:colOff>477423</xdr:colOff>
      <xdr:row>89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EB905-0A3C-D8B0-7FE4-3D2AF0938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402223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14</xdr:col>
      <xdr:colOff>258402</xdr:colOff>
      <xdr:row>135</xdr:row>
      <xdr:rowOff>77354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5DFE1E-3E8E-A07C-775E-29B6DEE4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8792802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14</xdr:col>
      <xdr:colOff>306034</xdr:colOff>
      <xdr:row>177</xdr:row>
      <xdr:rowOff>86801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E0777C-1CAB-108B-F524-3BD3959B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8840434" cy="7706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14</xdr:col>
      <xdr:colOff>172665</xdr:colOff>
      <xdr:row>224</xdr:row>
      <xdr:rowOff>86907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BCD7AD-FB36-465F-2B39-1DD2B0F2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290000"/>
          <a:ext cx="8707065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14</xdr:col>
      <xdr:colOff>96454</xdr:colOff>
      <xdr:row>270</xdr:row>
      <xdr:rowOff>182144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88E493-0551-B8EF-15B5-A7EA3B265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243500"/>
          <a:ext cx="8630854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14</xdr:col>
      <xdr:colOff>86928</xdr:colOff>
      <xdr:row>317</xdr:row>
      <xdr:rowOff>115486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4E9C178-B990-54CA-60FA-CBFF9745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006500"/>
          <a:ext cx="8621328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10</xdr:col>
      <xdr:colOff>10377</xdr:colOff>
      <xdr:row>364</xdr:row>
      <xdr:rowOff>86933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436B1D-06FB-63F8-72DC-5AFDC312A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769500"/>
          <a:ext cx="6106377" cy="8659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10</xdr:col>
      <xdr:colOff>477167</xdr:colOff>
      <xdr:row>410</xdr:row>
      <xdr:rowOff>163118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B70521-8C8C-A9A8-6B86-2C856C321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9723000"/>
          <a:ext cx="6573167" cy="8545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19</xdr:col>
      <xdr:colOff>487459</xdr:colOff>
      <xdr:row>134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11E84-4A65-1F2C-199B-4893F1BEC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00"/>
          <a:ext cx="12069859" cy="730669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70</xdr:row>
      <xdr:rowOff>171450</xdr:rowOff>
    </xdr:from>
    <xdr:to>
      <xdr:col>12</xdr:col>
      <xdr:colOff>448716</xdr:colOff>
      <xdr:row>94</xdr:row>
      <xdr:rowOff>29193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233E48-5240-C6F0-3DD7-407BFB88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9886950"/>
          <a:ext cx="7459116" cy="4429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85725</xdr:rowOff>
    </xdr:from>
    <xdr:to>
      <xdr:col>13</xdr:col>
      <xdr:colOff>391686</xdr:colOff>
      <xdr:row>68</xdr:row>
      <xdr:rowOff>57917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3B75ED-AD63-C2B6-7CE2-D23A395A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95725"/>
          <a:ext cx="8316486" cy="5496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248620</xdr:colOff>
      <xdr:row>37</xdr:row>
      <xdr:rowOff>96247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A66539-28E5-483A-5C3F-D677E317E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6954220" cy="7144747"/>
        </a:xfrm>
        <a:prstGeom prst="rect">
          <a:avLst/>
        </a:prstGeom>
      </xdr:spPr>
    </xdr:pic>
    <xdr:clientData/>
  </xdr:twoCellAnchor>
  <xdr:twoCellAnchor editAs="oneCell">
    <xdr:from>
      <xdr:col>12</xdr:col>
      <xdr:colOff>19707</xdr:colOff>
      <xdr:row>0</xdr:row>
      <xdr:rowOff>0</xdr:rowOff>
    </xdr:from>
    <xdr:to>
      <xdr:col>21</xdr:col>
      <xdr:colOff>103912</xdr:colOff>
      <xdr:row>40</xdr:row>
      <xdr:rowOff>10590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F9D44E-2C1C-C880-5E63-34CB0D8B4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0673" y="0"/>
          <a:ext cx="5582429" cy="7630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9"/>
      <c r="H1" s="19"/>
    </row>
    <row r="2" spans="2:17" ht="15.75" thickBot="1" x14ac:dyDescent="0.3">
      <c r="D2">
        <f>215620*0.5</f>
        <v>107810</v>
      </c>
      <c r="E2" s="15">
        <f>C3+D2</f>
        <v>323430</v>
      </c>
      <c r="G2" s="74" t="s">
        <v>29</v>
      </c>
      <c r="H2" s="75"/>
    </row>
    <row r="3" spans="2:17" ht="15.75" thickBot="1" x14ac:dyDescent="0.3">
      <c r="B3" s="7" t="s">
        <v>19</v>
      </c>
      <c r="C3" s="9">
        <v>215620</v>
      </c>
      <c r="D3" s="7"/>
      <c r="E3" s="7"/>
      <c r="F3" s="7"/>
      <c r="G3" s="20" t="s">
        <v>30</v>
      </c>
      <c r="H3" s="21" t="s">
        <v>31</v>
      </c>
      <c r="I3" s="22"/>
      <c r="K3" s="23" t="s">
        <v>32</v>
      </c>
      <c r="L3" s="24"/>
      <c r="N3" s="25" t="s">
        <v>33</v>
      </c>
      <c r="O3" s="26"/>
      <c r="P3" s="26"/>
      <c r="Q3" s="27"/>
    </row>
    <row r="4" spans="2:17" ht="27" thickBot="1" x14ac:dyDescent="0.3">
      <c r="B4" s="7" t="s">
        <v>20</v>
      </c>
      <c r="C4" s="9">
        <v>107810</v>
      </c>
      <c r="D4" s="7"/>
      <c r="E4" s="7"/>
      <c r="F4" s="7"/>
      <c r="G4" s="28">
        <v>1</v>
      </c>
      <c r="H4" s="29">
        <v>0</v>
      </c>
      <c r="I4" s="30">
        <v>100</v>
      </c>
      <c r="K4" s="31" t="s">
        <v>10</v>
      </c>
      <c r="L4" s="32" t="s">
        <v>11</v>
      </c>
      <c r="N4" s="20" t="s">
        <v>30</v>
      </c>
      <c r="O4" s="33" t="s">
        <v>31</v>
      </c>
      <c r="P4" s="34"/>
    </row>
    <row r="5" spans="2:17" ht="15.75" thickBot="1" x14ac:dyDescent="0.3">
      <c r="B5" s="7" t="s">
        <v>34</v>
      </c>
      <c r="C5" s="10">
        <f>C3+C4</f>
        <v>323430</v>
      </c>
      <c r="D5" s="11" t="s">
        <v>21</v>
      </c>
      <c r="E5" s="12">
        <f>ROUND(C5/10.764,0)</f>
        <v>30047</v>
      </c>
      <c r="F5" s="11" t="s">
        <v>22</v>
      </c>
      <c r="G5" s="28">
        <v>2</v>
      </c>
      <c r="H5" s="29">
        <v>0</v>
      </c>
      <c r="I5" s="30">
        <v>100</v>
      </c>
      <c r="K5" s="30">
        <v>2554.8123374210331</v>
      </c>
      <c r="L5" s="35">
        <v>2248.2348569305091</v>
      </c>
      <c r="N5" s="28">
        <v>1</v>
      </c>
      <c r="O5" s="36">
        <v>0</v>
      </c>
      <c r="P5" s="30">
        <v>100</v>
      </c>
    </row>
    <row r="6" spans="2:17" ht="15.75" thickBot="1" x14ac:dyDescent="0.3">
      <c r="B6" s="7" t="s">
        <v>35</v>
      </c>
      <c r="C6" s="9">
        <v>18400</v>
      </c>
      <c r="D6" s="7"/>
      <c r="E6" s="7"/>
      <c r="F6" s="7"/>
      <c r="G6" s="28">
        <v>3</v>
      </c>
      <c r="H6" s="29">
        <v>5</v>
      </c>
      <c r="I6" s="30">
        <v>95</v>
      </c>
      <c r="K6" s="37" t="s">
        <v>2</v>
      </c>
      <c r="L6" s="38" t="s">
        <v>12</v>
      </c>
      <c r="N6" s="28">
        <v>2</v>
      </c>
      <c r="O6" s="36">
        <v>0</v>
      </c>
      <c r="P6" s="30">
        <v>100</v>
      </c>
    </row>
    <row r="7" spans="2:17" ht="15.75" thickBot="1" x14ac:dyDescent="0.3">
      <c r="B7" s="7" t="s">
        <v>36</v>
      </c>
      <c r="C7" s="10">
        <f>C5-C6</f>
        <v>305030</v>
      </c>
      <c r="D7" s="7"/>
      <c r="E7" s="7"/>
      <c r="F7" s="7"/>
      <c r="G7" s="28">
        <v>4</v>
      </c>
      <c r="H7" s="29">
        <v>5</v>
      </c>
      <c r="I7" s="30">
        <v>95</v>
      </c>
      <c r="K7" s="30" t="s">
        <v>14</v>
      </c>
      <c r="L7" s="35" t="s">
        <v>15</v>
      </c>
      <c r="N7" s="28">
        <v>3</v>
      </c>
      <c r="O7" s="36">
        <v>5</v>
      </c>
      <c r="P7" s="30">
        <v>95</v>
      </c>
    </row>
    <row r="8" spans="2:17" ht="15.75" thickBot="1" x14ac:dyDescent="0.3">
      <c r="B8" s="7" t="s">
        <v>37</v>
      </c>
      <c r="C8" s="39">
        <v>0.08</v>
      </c>
      <c r="D8" s="40">
        <f>1-C8</f>
        <v>0.92</v>
      </c>
      <c r="E8" s="7"/>
      <c r="F8" s="7"/>
      <c r="G8" s="28">
        <v>5</v>
      </c>
      <c r="H8" s="29">
        <v>5</v>
      </c>
      <c r="I8" s="30">
        <v>95</v>
      </c>
      <c r="K8" s="30"/>
      <c r="L8" s="35"/>
      <c r="N8" s="28">
        <v>4</v>
      </c>
      <c r="O8" s="36">
        <v>5</v>
      </c>
      <c r="P8" s="30">
        <v>95</v>
      </c>
    </row>
    <row r="9" spans="2:17" ht="15.75" thickBot="1" x14ac:dyDescent="0.3">
      <c r="B9" s="13" t="s">
        <v>38</v>
      </c>
      <c r="D9" s="10">
        <f>ROUND(C7*D8,0)</f>
        <v>280628</v>
      </c>
      <c r="E9" s="7"/>
      <c r="F9" s="7"/>
      <c r="G9" s="28">
        <v>6</v>
      </c>
      <c r="H9" s="29">
        <v>6</v>
      </c>
      <c r="I9" s="30">
        <v>94</v>
      </c>
      <c r="K9" s="41" t="s">
        <v>13</v>
      </c>
      <c r="L9" s="42">
        <v>0.05</v>
      </c>
      <c r="N9" s="28">
        <v>5</v>
      </c>
      <c r="O9" s="36">
        <v>5</v>
      </c>
      <c r="P9" s="30">
        <v>95</v>
      </c>
    </row>
    <row r="10" spans="2:17" ht="15.75" thickBot="1" x14ac:dyDescent="0.3">
      <c r="B10" s="7" t="s">
        <v>39</v>
      </c>
      <c r="C10" s="10">
        <f>C6+D9</f>
        <v>299028</v>
      </c>
      <c r="D10" s="11" t="s">
        <v>21</v>
      </c>
      <c r="E10" s="12">
        <f>ROUND(C10/10.764,0)</f>
        <v>27780</v>
      </c>
      <c r="F10" s="11" t="s">
        <v>22</v>
      </c>
      <c r="G10" s="28">
        <v>7</v>
      </c>
      <c r="H10" s="29">
        <v>7</v>
      </c>
      <c r="I10" s="30">
        <v>93</v>
      </c>
      <c r="K10" s="43" t="s">
        <v>16</v>
      </c>
      <c r="L10" s="42">
        <v>0.1</v>
      </c>
      <c r="N10" s="28">
        <v>6</v>
      </c>
      <c r="O10" s="36">
        <v>6.5</v>
      </c>
      <c r="P10" s="30">
        <f t="shared" ref="P10:P63" si="0">P9-1.5</f>
        <v>93.5</v>
      </c>
    </row>
    <row r="11" spans="2:17" ht="15.75" thickBot="1" x14ac:dyDescent="0.3">
      <c r="C11" s="14"/>
      <c r="G11" s="28">
        <v>8</v>
      </c>
      <c r="H11" s="29">
        <v>8</v>
      </c>
      <c r="I11" s="30">
        <v>92</v>
      </c>
      <c r="K11" s="30" t="s">
        <v>17</v>
      </c>
      <c r="L11" s="42">
        <v>0.15</v>
      </c>
      <c r="N11" s="28">
        <v>7</v>
      </c>
      <c r="O11" s="36">
        <v>8</v>
      </c>
      <c r="P11" s="30">
        <f t="shared" si="0"/>
        <v>92</v>
      </c>
    </row>
    <row r="12" spans="2:17" ht="15.75" thickBot="1" x14ac:dyDescent="0.3">
      <c r="B12" s="8" t="s">
        <v>23</v>
      </c>
      <c r="C12" s="16">
        <v>2024</v>
      </c>
      <c r="E12" s="15"/>
      <c r="G12" s="28">
        <v>9</v>
      </c>
      <c r="H12" s="29">
        <v>9</v>
      </c>
      <c r="I12" s="30">
        <v>91</v>
      </c>
      <c r="K12" s="44" t="s">
        <v>18</v>
      </c>
      <c r="L12" s="45">
        <v>0.2</v>
      </c>
      <c r="N12" s="28">
        <v>8</v>
      </c>
      <c r="O12" s="36">
        <v>9.5</v>
      </c>
      <c r="P12" s="30">
        <f t="shared" si="0"/>
        <v>90.5</v>
      </c>
    </row>
    <row r="13" spans="2:17" ht="15.75" thickBot="1" x14ac:dyDescent="0.3">
      <c r="B13" s="8" t="s">
        <v>24</v>
      </c>
      <c r="C13" s="16">
        <v>2016</v>
      </c>
      <c r="D13" s="15"/>
      <c r="G13" s="28">
        <v>10</v>
      </c>
      <c r="H13" s="29">
        <v>10</v>
      </c>
      <c r="I13" s="30">
        <v>90</v>
      </c>
      <c r="K13" s="46"/>
      <c r="L13" s="47"/>
      <c r="N13" s="28">
        <v>9</v>
      </c>
      <c r="O13" s="36">
        <v>11</v>
      </c>
      <c r="P13" s="30">
        <f t="shared" si="0"/>
        <v>89</v>
      </c>
    </row>
    <row r="14" spans="2:17" ht="15.75" thickBot="1" x14ac:dyDescent="0.3">
      <c r="B14" s="8" t="s">
        <v>25</v>
      </c>
      <c r="C14" s="16">
        <f>C12-C13</f>
        <v>8</v>
      </c>
      <c r="G14" s="28">
        <v>11</v>
      </c>
      <c r="H14" s="29">
        <v>11</v>
      </c>
      <c r="I14" s="30">
        <v>89</v>
      </c>
      <c r="K14" s="48"/>
      <c r="L14" s="49"/>
      <c r="N14" s="28">
        <v>10</v>
      </c>
      <c r="O14" s="36">
        <v>12.5</v>
      </c>
      <c r="P14" s="30">
        <f t="shared" si="0"/>
        <v>87.5</v>
      </c>
    </row>
    <row r="15" spans="2:17" ht="17.25" thickBot="1" x14ac:dyDescent="0.35">
      <c r="B15" s="50" t="s">
        <v>40</v>
      </c>
      <c r="C15" s="8">
        <f>60-C14</f>
        <v>52</v>
      </c>
      <c r="G15" s="28">
        <v>12</v>
      </c>
      <c r="H15" s="29">
        <v>12</v>
      </c>
      <c r="I15" s="30">
        <v>88</v>
      </c>
      <c r="N15" s="28">
        <v>11</v>
      </c>
      <c r="O15" s="36">
        <v>14</v>
      </c>
      <c r="P15" s="30">
        <f t="shared" si="0"/>
        <v>86</v>
      </c>
    </row>
    <row r="16" spans="2:17" ht="15.75" thickBot="1" x14ac:dyDescent="0.3">
      <c r="E16" s="15"/>
      <c r="G16" s="28">
        <v>13</v>
      </c>
      <c r="H16" s="29">
        <v>13</v>
      </c>
      <c r="I16" s="30">
        <v>87</v>
      </c>
      <c r="J16" s="15"/>
      <c r="N16" s="28">
        <v>12</v>
      </c>
      <c r="O16" s="36">
        <v>15.5</v>
      </c>
      <c r="P16" s="30">
        <f t="shared" si="0"/>
        <v>84.5</v>
      </c>
    </row>
    <row r="17" spans="1:16" ht="15.75" thickBot="1" x14ac:dyDescent="0.3">
      <c r="C17" s="15"/>
      <c r="G17" s="28">
        <v>14</v>
      </c>
      <c r="H17" s="29">
        <v>14</v>
      </c>
      <c r="I17" s="30">
        <v>86</v>
      </c>
      <c r="K17" s="15"/>
      <c r="L17" s="15"/>
      <c r="N17" s="28">
        <v>13</v>
      </c>
      <c r="O17" s="36">
        <v>17</v>
      </c>
      <c r="P17" s="30">
        <f t="shared" si="0"/>
        <v>83</v>
      </c>
    </row>
    <row r="18" spans="1:16" ht="15.75" thickBot="1" x14ac:dyDescent="0.3">
      <c r="G18" s="28">
        <v>15</v>
      </c>
      <c r="H18" s="29">
        <v>15</v>
      </c>
      <c r="I18" s="30">
        <v>85</v>
      </c>
      <c r="J18" s="15"/>
      <c r="L18" s="15"/>
      <c r="N18" s="28">
        <v>14</v>
      </c>
      <c r="O18" s="36">
        <v>18.5</v>
      </c>
      <c r="P18" s="30">
        <f t="shared" si="0"/>
        <v>81.5</v>
      </c>
    </row>
    <row r="19" spans="1:16" ht="15.75" thickBot="1" x14ac:dyDescent="0.3">
      <c r="B19" s="7"/>
      <c r="C19" s="9"/>
      <c r="D19" s="7"/>
      <c r="E19" s="7"/>
      <c r="F19" s="7"/>
      <c r="G19" s="28">
        <v>16</v>
      </c>
      <c r="H19" s="29">
        <v>16</v>
      </c>
      <c r="I19" s="30">
        <v>84</v>
      </c>
      <c r="N19" s="28">
        <v>15</v>
      </c>
      <c r="O19" s="36">
        <v>20</v>
      </c>
      <c r="P19" s="30">
        <f t="shared" si="0"/>
        <v>80</v>
      </c>
    </row>
    <row r="20" spans="1:16" ht="15.75" thickBot="1" x14ac:dyDescent="0.3">
      <c r="B20" s="7"/>
      <c r="C20" s="9"/>
      <c r="D20" s="7"/>
      <c r="E20" s="7"/>
      <c r="F20" s="7"/>
      <c r="G20" s="28">
        <v>17</v>
      </c>
      <c r="H20" s="29">
        <v>17</v>
      </c>
      <c r="I20" s="30">
        <v>83</v>
      </c>
      <c r="N20" s="28">
        <v>16</v>
      </c>
      <c r="O20" s="36">
        <v>21.5</v>
      </c>
      <c r="P20" s="30">
        <f t="shared" si="0"/>
        <v>78.5</v>
      </c>
    </row>
    <row r="21" spans="1:16" ht="15.75" thickBot="1" x14ac:dyDescent="0.3">
      <c r="B21" s="7"/>
      <c r="C21" s="10"/>
      <c r="D21" s="11"/>
      <c r="E21" s="12"/>
      <c r="F21" s="11"/>
      <c r="G21" s="28">
        <v>18</v>
      </c>
      <c r="H21" s="29">
        <v>18</v>
      </c>
      <c r="I21" s="30">
        <v>82</v>
      </c>
      <c r="N21" s="28">
        <v>17</v>
      </c>
      <c r="O21" s="36">
        <v>23</v>
      </c>
      <c r="P21" s="30">
        <f t="shared" si="0"/>
        <v>77</v>
      </c>
    </row>
    <row r="22" spans="1:16" ht="15.75" thickBot="1" x14ac:dyDescent="0.3">
      <c r="B22" s="7"/>
      <c r="C22" s="9"/>
      <c r="D22" s="7"/>
      <c r="E22" s="7"/>
      <c r="F22" s="7"/>
      <c r="G22" s="28">
        <v>19</v>
      </c>
      <c r="H22" s="29">
        <v>19</v>
      </c>
      <c r="I22" s="30">
        <v>81</v>
      </c>
      <c r="N22" s="28">
        <v>18</v>
      </c>
      <c r="O22" s="36">
        <v>24.5</v>
      </c>
      <c r="P22" s="30">
        <f t="shared" si="0"/>
        <v>75.5</v>
      </c>
    </row>
    <row r="23" spans="1:16" ht="15.75" thickBot="1" x14ac:dyDescent="0.3">
      <c r="B23" s="7"/>
      <c r="C23" s="9"/>
      <c r="D23" s="7"/>
      <c r="E23" s="7"/>
      <c r="F23" s="7"/>
      <c r="G23" s="28">
        <v>20</v>
      </c>
      <c r="H23" s="29">
        <v>20</v>
      </c>
      <c r="I23" s="30">
        <v>80</v>
      </c>
      <c r="N23" s="28">
        <v>19</v>
      </c>
      <c r="O23" s="36">
        <v>26</v>
      </c>
      <c r="P23" s="30">
        <f t="shared" si="0"/>
        <v>74</v>
      </c>
    </row>
    <row r="24" spans="1:16" ht="15.75" thickBot="1" x14ac:dyDescent="0.3">
      <c r="B24" s="13"/>
      <c r="C24" s="9"/>
      <c r="D24" s="7"/>
      <c r="E24" s="7"/>
      <c r="F24" s="7"/>
      <c r="G24" s="28">
        <v>21</v>
      </c>
      <c r="H24" s="29">
        <v>21</v>
      </c>
      <c r="I24" s="30">
        <v>79</v>
      </c>
      <c r="N24" s="28">
        <v>20</v>
      </c>
      <c r="O24" s="36">
        <v>27.5</v>
      </c>
      <c r="P24" s="30">
        <f t="shared" si="0"/>
        <v>72.5</v>
      </c>
    </row>
    <row r="25" spans="1:16" ht="15.75" thickBot="1" x14ac:dyDescent="0.3">
      <c r="B25" s="7"/>
      <c r="C25" s="10"/>
      <c r="D25" s="11"/>
      <c r="E25" s="12"/>
      <c r="F25" s="11"/>
      <c r="G25" s="28">
        <v>22</v>
      </c>
      <c r="H25" s="29">
        <v>22</v>
      </c>
      <c r="I25" s="30">
        <v>78</v>
      </c>
      <c r="N25" s="28">
        <v>21</v>
      </c>
      <c r="O25" s="36">
        <v>29</v>
      </c>
      <c r="P25" s="30">
        <f t="shared" si="0"/>
        <v>71</v>
      </c>
    </row>
    <row r="26" spans="1:16" ht="15.75" thickBot="1" x14ac:dyDescent="0.3">
      <c r="G26" s="28">
        <v>23</v>
      </c>
      <c r="H26" s="29">
        <v>23</v>
      </c>
      <c r="I26" s="30">
        <v>77</v>
      </c>
      <c r="N26" s="28">
        <v>22</v>
      </c>
      <c r="O26" s="36">
        <v>30.5</v>
      </c>
      <c r="P26" s="30">
        <f t="shared" si="0"/>
        <v>69.5</v>
      </c>
    </row>
    <row r="27" spans="1:16" ht="15.75" thickBot="1" x14ac:dyDescent="0.3">
      <c r="G27" s="28">
        <v>24</v>
      </c>
      <c r="H27" s="29">
        <v>24</v>
      </c>
      <c r="I27" s="30">
        <v>76</v>
      </c>
      <c r="N27" s="28">
        <v>23</v>
      </c>
      <c r="O27" s="36">
        <v>32</v>
      </c>
      <c r="P27" s="30">
        <f t="shared" si="0"/>
        <v>68</v>
      </c>
    </row>
    <row r="28" spans="1:16" ht="15.75" thickBot="1" x14ac:dyDescent="0.3">
      <c r="G28" s="28">
        <v>25</v>
      </c>
      <c r="H28" s="29">
        <v>25</v>
      </c>
      <c r="I28" s="30">
        <v>75</v>
      </c>
      <c r="N28" s="28">
        <v>24</v>
      </c>
      <c r="O28" s="36">
        <v>33.5</v>
      </c>
      <c r="P28" s="30">
        <f t="shared" si="0"/>
        <v>66.5</v>
      </c>
    </row>
    <row r="29" spans="1:16" ht="15.75" thickBot="1" x14ac:dyDescent="0.3">
      <c r="G29" s="28">
        <v>26</v>
      </c>
      <c r="H29" s="29">
        <v>26</v>
      </c>
      <c r="I29" s="30">
        <v>74</v>
      </c>
      <c r="N29" s="28">
        <v>25</v>
      </c>
      <c r="O29" s="36">
        <v>35</v>
      </c>
      <c r="P29" s="30">
        <f t="shared" si="0"/>
        <v>65</v>
      </c>
    </row>
    <row r="30" spans="1:16" ht="15.75" thickBot="1" x14ac:dyDescent="0.3">
      <c r="G30" s="28">
        <v>27</v>
      </c>
      <c r="H30" s="29">
        <v>27</v>
      </c>
      <c r="I30" s="30">
        <v>73</v>
      </c>
      <c r="N30" s="28">
        <v>26</v>
      </c>
      <c r="O30" s="36">
        <v>36.5</v>
      </c>
      <c r="P30" s="30">
        <f t="shared" si="0"/>
        <v>63.5</v>
      </c>
    </row>
    <row r="31" spans="1:16" ht="15.75" thickBot="1" x14ac:dyDescent="0.3">
      <c r="A31" s="7"/>
      <c r="B31" s="18"/>
      <c r="C31" s="7"/>
      <c r="D31" s="7"/>
      <c r="E31" s="7"/>
      <c r="G31" s="28">
        <v>28</v>
      </c>
      <c r="H31" s="29">
        <v>28</v>
      </c>
      <c r="I31" s="30">
        <v>72</v>
      </c>
      <c r="N31" s="28">
        <v>27</v>
      </c>
      <c r="O31" s="36">
        <v>38</v>
      </c>
      <c r="P31" s="30">
        <f t="shared" si="0"/>
        <v>62</v>
      </c>
    </row>
    <row r="32" spans="1:16" ht="15.75" thickBot="1" x14ac:dyDescent="0.3">
      <c r="A32" s="7"/>
      <c r="B32" s="9"/>
      <c r="C32" s="7"/>
      <c r="D32" s="7"/>
      <c r="E32" s="7"/>
      <c r="G32" s="28">
        <v>29</v>
      </c>
      <c r="H32" s="29">
        <v>29</v>
      </c>
      <c r="I32" s="30">
        <v>71</v>
      </c>
      <c r="N32" s="28">
        <v>28</v>
      </c>
      <c r="O32" s="36">
        <v>39.5</v>
      </c>
      <c r="P32" s="30">
        <f t="shared" si="0"/>
        <v>60.5</v>
      </c>
    </row>
    <row r="33" spans="1:16" ht="15.75" thickBot="1" x14ac:dyDescent="0.3">
      <c r="A33" s="7"/>
      <c r="B33" s="10"/>
      <c r="C33" s="11"/>
      <c r="D33" s="51"/>
      <c r="E33" s="11"/>
      <c r="G33" s="28">
        <v>30</v>
      </c>
      <c r="H33" s="29">
        <v>30</v>
      </c>
      <c r="I33" s="30">
        <v>70</v>
      </c>
      <c r="N33" s="28">
        <v>29</v>
      </c>
      <c r="O33" s="36">
        <v>41</v>
      </c>
      <c r="P33" s="30">
        <f t="shared" si="0"/>
        <v>59</v>
      </c>
    </row>
    <row r="34" spans="1:16" ht="15.75" thickBot="1" x14ac:dyDescent="0.3">
      <c r="A34" s="7"/>
      <c r="B34" s="9"/>
      <c r="C34" s="7"/>
      <c r="D34" s="7"/>
      <c r="E34" s="7"/>
      <c r="G34" s="28">
        <v>31</v>
      </c>
      <c r="H34" s="29">
        <v>31</v>
      </c>
      <c r="I34" s="30">
        <v>69</v>
      </c>
      <c r="N34" s="28">
        <v>30</v>
      </c>
      <c r="O34" s="36">
        <v>42.5</v>
      </c>
      <c r="P34" s="30">
        <f t="shared" si="0"/>
        <v>57.5</v>
      </c>
    </row>
    <row r="35" spans="1:16" ht="15.75" thickBot="1" x14ac:dyDescent="0.3">
      <c r="A35" s="7"/>
      <c r="B35" s="18"/>
      <c r="C35" s="7"/>
      <c r="D35" s="7"/>
      <c r="E35" s="7"/>
      <c r="G35" s="28">
        <v>32</v>
      </c>
      <c r="H35" s="29">
        <v>32</v>
      </c>
      <c r="I35" s="30">
        <v>68</v>
      </c>
      <c r="N35" s="28">
        <v>31</v>
      </c>
      <c r="O35" s="36">
        <v>44</v>
      </c>
      <c r="P35" s="30">
        <f t="shared" si="0"/>
        <v>56</v>
      </c>
    </row>
    <row r="36" spans="1:16" ht="15.75" thickBot="1" x14ac:dyDescent="0.3">
      <c r="A36" s="13"/>
      <c r="B36" s="9"/>
      <c r="C36" s="7"/>
      <c r="D36" s="7"/>
      <c r="E36" s="7"/>
      <c r="G36" s="28">
        <v>33</v>
      </c>
      <c r="H36" s="29">
        <v>33</v>
      </c>
      <c r="I36" s="30">
        <v>67</v>
      </c>
      <c r="N36" s="28">
        <v>32</v>
      </c>
      <c r="O36" s="36">
        <v>45.5</v>
      </c>
      <c r="P36" s="30">
        <f t="shared" si="0"/>
        <v>54.5</v>
      </c>
    </row>
    <row r="37" spans="1:16" ht="15.75" thickBot="1" x14ac:dyDescent="0.3">
      <c r="A37" s="7"/>
      <c r="B37" s="10"/>
      <c r="C37" s="11"/>
      <c r="D37" s="12"/>
      <c r="E37" s="11"/>
      <c r="G37" s="28">
        <v>34</v>
      </c>
      <c r="H37" s="29">
        <v>34</v>
      </c>
      <c r="I37" s="30">
        <v>66</v>
      </c>
      <c r="N37" s="28">
        <v>33</v>
      </c>
      <c r="O37" s="36">
        <v>47</v>
      </c>
      <c r="P37" s="30">
        <f t="shared" si="0"/>
        <v>53</v>
      </c>
    </row>
    <row r="38" spans="1:16" ht="15.75" thickBot="1" x14ac:dyDescent="0.3">
      <c r="G38" s="28">
        <v>35</v>
      </c>
      <c r="H38" s="29">
        <v>35</v>
      </c>
      <c r="I38" s="30">
        <v>65</v>
      </c>
      <c r="N38" s="28">
        <v>34</v>
      </c>
      <c r="O38" s="36">
        <v>48.5</v>
      </c>
      <c r="P38" s="30">
        <f t="shared" si="0"/>
        <v>51.5</v>
      </c>
    </row>
    <row r="39" spans="1:16" ht="15.75" thickBot="1" x14ac:dyDescent="0.3">
      <c r="G39" s="28">
        <v>36</v>
      </c>
      <c r="H39" s="29">
        <v>36</v>
      </c>
      <c r="I39" s="30">
        <v>64</v>
      </c>
      <c r="N39" s="28">
        <v>35</v>
      </c>
      <c r="O39" s="36">
        <v>50</v>
      </c>
      <c r="P39" s="30">
        <f t="shared" si="0"/>
        <v>50</v>
      </c>
    </row>
    <row r="40" spans="1:16" ht="15.75" thickBot="1" x14ac:dyDescent="0.3">
      <c r="G40" s="28">
        <v>37</v>
      </c>
      <c r="H40" s="29">
        <v>37</v>
      </c>
      <c r="I40" s="30">
        <v>63</v>
      </c>
      <c r="N40" s="28">
        <v>36</v>
      </c>
      <c r="O40" s="36">
        <v>51.5</v>
      </c>
      <c r="P40" s="30">
        <f t="shared" si="0"/>
        <v>48.5</v>
      </c>
    </row>
    <row r="41" spans="1:16" ht="15.75" thickBot="1" x14ac:dyDescent="0.3">
      <c r="G41" s="28">
        <v>38</v>
      </c>
      <c r="H41" s="29">
        <v>38</v>
      </c>
      <c r="I41" s="30">
        <v>62</v>
      </c>
      <c r="N41" s="28">
        <v>37</v>
      </c>
      <c r="O41" s="36">
        <v>53</v>
      </c>
      <c r="P41" s="30">
        <f t="shared" si="0"/>
        <v>47</v>
      </c>
    </row>
    <row r="42" spans="1:16" ht="15.75" thickBot="1" x14ac:dyDescent="0.3">
      <c r="G42" s="28">
        <v>39</v>
      </c>
      <c r="H42" s="29">
        <v>39</v>
      </c>
      <c r="I42" s="30">
        <v>61</v>
      </c>
      <c r="N42" s="28">
        <v>38</v>
      </c>
      <c r="O42" s="36">
        <v>54.5</v>
      </c>
      <c r="P42" s="30">
        <f t="shared" si="0"/>
        <v>45.5</v>
      </c>
    </row>
    <row r="43" spans="1:16" ht="15.75" thickBot="1" x14ac:dyDescent="0.3">
      <c r="G43" s="28">
        <v>40</v>
      </c>
      <c r="H43" s="29">
        <v>40</v>
      </c>
      <c r="I43" s="30">
        <v>60</v>
      </c>
      <c r="N43" s="28">
        <v>39</v>
      </c>
      <c r="O43" s="36">
        <v>56</v>
      </c>
      <c r="P43" s="30">
        <f t="shared" si="0"/>
        <v>44</v>
      </c>
    </row>
    <row r="44" spans="1:16" ht="15.75" thickBot="1" x14ac:dyDescent="0.3">
      <c r="G44" s="28">
        <v>41</v>
      </c>
      <c r="H44" s="29">
        <v>41</v>
      </c>
      <c r="I44" s="30">
        <v>59</v>
      </c>
      <c r="N44" s="28">
        <v>40</v>
      </c>
      <c r="O44" s="36">
        <v>57.5</v>
      </c>
      <c r="P44" s="30">
        <f t="shared" si="0"/>
        <v>42.5</v>
      </c>
    </row>
    <row r="45" spans="1:16" ht="15.75" thickBot="1" x14ac:dyDescent="0.3">
      <c r="G45" s="28">
        <v>42</v>
      </c>
      <c r="H45" s="29">
        <v>42</v>
      </c>
      <c r="I45" s="30">
        <v>58</v>
      </c>
      <c r="N45" s="28">
        <v>41</v>
      </c>
      <c r="O45" s="36">
        <v>59</v>
      </c>
      <c r="P45" s="30">
        <f t="shared" si="0"/>
        <v>41</v>
      </c>
    </row>
    <row r="46" spans="1:16" ht="15.75" thickBot="1" x14ac:dyDescent="0.3">
      <c r="G46" s="28">
        <v>43</v>
      </c>
      <c r="H46" s="29">
        <v>43</v>
      </c>
      <c r="I46" s="30">
        <v>57</v>
      </c>
      <c r="N46" s="28">
        <v>42</v>
      </c>
      <c r="O46" s="36">
        <v>60.5</v>
      </c>
      <c r="P46" s="30">
        <f t="shared" si="0"/>
        <v>39.5</v>
      </c>
    </row>
    <row r="47" spans="1:16" ht="15.75" thickBot="1" x14ac:dyDescent="0.3">
      <c r="G47" s="28">
        <v>44</v>
      </c>
      <c r="H47" s="29">
        <v>44</v>
      </c>
      <c r="I47" s="30">
        <v>56</v>
      </c>
      <c r="N47" s="28">
        <v>43</v>
      </c>
      <c r="O47" s="36">
        <v>62</v>
      </c>
      <c r="P47" s="30">
        <f t="shared" si="0"/>
        <v>38</v>
      </c>
    </row>
    <row r="48" spans="1:16" ht="15.75" thickBot="1" x14ac:dyDescent="0.3">
      <c r="G48" s="28">
        <v>45</v>
      </c>
      <c r="H48" s="29">
        <v>45</v>
      </c>
      <c r="I48" s="30">
        <v>55</v>
      </c>
      <c r="N48" s="28">
        <v>44</v>
      </c>
      <c r="O48" s="36">
        <v>63.5</v>
      </c>
      <c r="P48" s="30">
        <f t="shared" si="0"/>
        <v>36.5</v>
      </c>
    </row>
    <row r="49" spans="7:16" ht="15.75" thickBot="1" x14ac:dyDescent="0.3">
      <c r="G49" s="28">
        <v>46</v>
      </c>
      <c r="H49" s="29">
        <v>46</v>
      </c>
      <c r="I49" s="30">
        <v>54</v>
      </c>
      <c r="N49" s="28">
        <v>45</v>
      </c>
      <c r="O49" s="36">
        <v>65</v>
      </c>
      <c r="P49" s="30">
        <f t="shared" si="0"/>
        <v>35</v>
      </c>
    </row>
    <row r="50" spans="7:16" ht="15.75" thickBot="1" x14ac:dyDescent="0.3">
      <c r="G50" s="28">
        <v>47</v>
      </c>
      <c r="H50" s="29">
        <v>47</v>
      </c>
      <c r="I50" s="30">
        <v>53</v>
      </c>
      <c r="N50" s="28">
        <v>46</v>
      </c>
      <c r="O50" s="36">
        <v>66.5</v>
      </c>
      <c r="P50" s="30">
        <f t="shared" si="0"/>
        <v>33.5</v>
      </c>
    </row>
    <row r="51" spans="7:16" ht="15.75" thickBot="1" x14ac:dyDescent="0.3">
      <c r="G51" s="28">
        <v>48</v>
      </c>
      <c r="H51" s="29">
        <v>48</v>
      </c>
      <c r="I51" s="30">
        <v>52</v>
      </c>
      <c r="N51" s="28">
        <v>47</v>
      </c>
      <c r="O51" s="36">
        <v>68</v>
      </c>
      <c r="P51" s="30">
        <f t="shared" si="0"/>
        <v>32</v>
      </c>
    </row>
    <row r="52" spans="7:16" ht="15.75" thickBot="1" x14ac:dyDescent="0.3">
      <c r="G52" s="28">
        <v>49</v>
      </c>
      <c r="H52" s="29">
        <v>49</v>
      </c>
      <c r="I52" s="30">
        <v>51</v>
      </c>
      <c r="N52" s="28">
        <v>48</v>
      </c>
      <c r="O52" s="36">
        <v>69.5</v>
      </c>
      <c r="P52" s="30">
        <f t="shared" si="0"/>
        <v>30.5</v>
      </c>
    </row>
    <row r="53" spans="7:16" ht="15.75" thickBot="1" x14ac:dyDescent="0.3">
      <c r="G53" s="28">
        <v>50</v>
      </c>
      <c r="H53" s="29">
        <v>50</v>
      </c>
      <c r="I53" s="30">
        <v>50</v>
      </c>
      <c r="N53" s="28">
        <v>49</v>
      </c>
      <c r="O53" s="36">
        <v>71</v>
      </c>
      <c r="P53" s="30">
        <f t="shared" si="0"/>
        <v>29</v>
      </c>
    </row>
    <row r="54" spans="7:16" ht="15.75" thickBot="1" x14ac:dyDescent="0.3">
      <c r="G54" s="28">
        <v>51</v>
      </c>
      <c r="H54" s="29">
        <v>51</v>
      </c>
      <c r="I54" s="30">
        <v>49</v>
      </c>
      <c r="N54" s="28">
        <v>50</v>
      </c>
      <c r="O54" s="36">
        <v>72.5</v>
      </c>
      <c r="P54" s="30">
        <f t="shared" si="0"/>
        <v>27.5</v>
      </c>
    </row>
    <row r="55" spans="7:16" ht="15.75" thickBot="1" x14ac:dyDescent="0.3">
      <c r="G55" s="28">
        <v>52</v>
      </c>
      <c r="H55" s="29">
        <v>52</v>
      </c>
      <c r="I55" s="30">
        <v>48</v>
      </c>
      <c r="N55" s="28">
        <v>51</v>
      </c>
      <c r="O55" s="36">
        <v>74</v>
      </c>
      <c r="P55" s="30">
        <f t="shared" si="0"/>
        <v>26</v>
      </c>
    </row>
    <row r="56" spans="7:16" ht="15.75" thickBot="1" x14ac:dyDescent="0.3">
      <c r="G56" s="28">
        <v>53</v>
      </c>
      <c r="H56" s="29">
        <v>53</v>
      </c>
      <c r="I56" s="30">
        <v>47</v>
      </c>
      <c r="N56" s="28">
        <v>52</v>
      </c>
      <c r="O56" s="36">
        <v>75.5</v>
      </c>
      <c r="P56" s="30">
        <f t="shared" si="0"/>
        <v>24.5</v>
      </c>
    </row>
    <row r="57" spans="7:16" ht="15.75" thickBot="1" x14ac:dyDescent="0.3">
      <c r="G57" s="28">
        <v>54</v>
      </c>
      <c r="H57" s="29">
        <v>54</v>
      </c>
      <c r="I57" s="30">
        <v>46</v>
      </c>
      <c r="N57" s="28">
        <v>53</v>
      </c>
      <c r="O57" s="36">
        <v>77</v>
      </c>
      <c r="P57" s="30">
        <f t="shared" si="0"/>
        <v>23</v>
      </c>
    </row>
    <row r="58" spans="7:16" ht="15.75" thickBot="1" x14ac:dyDescent="0.3">
      <c r="G58" s="28">
        <v>55</v>
      </c>
      <c r="H58" s="29">
        <v>55</v>
      </c>
      <c r="I58" s="30">
        <v>45</v>
      </c>
      <c r="N58" s="28">
        <v>54</v>
      </c>
      <c r="O58" s="36">
        <v>78.5</v>
      </c>
      <c r="P58" s="30">
        <f t="shared" si="0"/>
        <v>21.5</v>
      </c>
    </row>
    <row r="59" spans="7:16" ht="15.75" thickBot="1" x14ac:dyDescent="0.3">
      <c r="G59" s="28">
        <v>56</v>
      </c>
      <c r="H59" s="29">
        <v>56</v>
      </c>
      <c r="I59" s="30">
        <v>44</v>
      </c>
      <c r="N59" s="28">
        <v>55</v>
      </c>
      <c r="O59" s="36">
        <v>80</v>
      </c>
      <c r="P59" s="30">
        <f t="shared" si="0"/>
        <v>20</v>
      </c>
    </row>
    <row r="60" spans="7:16" ht="15.75" thickBot="1" x14ac:dyDescent="0.3">
      <c r="G60" s="28">
        <v>57</v>
      </c>
      <c r="H60" s="29">
        <v>57</v>
      </c>
      <c r="I60" s="30">
        <v>43</v>
      </c>
      <c r="N60" s="28">
        <v>56</v>
      </c>
      <c r="O60" s="36">
        <v>81.5</v>
      </c>
      <c r="P60" s="30">
        <f t="shared" si="0"/>
        <v>18.5</v>
      </c>
    </row>
    <row r="61" spans="7:16" ht="15.75" thickBot="1" x14ac:dyDescent="0.3">
      <c r="G61" s="28">
        <v>58</v>
      </c>
      <c r="H61" s="29">
        <v>58</v>
      </c>
      <c r="I61" s="30">
        <v>42</v>
      </c>
      <c r="N61" s="28">
        <v>57</v>
      </c>
      <c r="O61" s="36">
        <v>83</v>
      </c>
      <c r="P61" s="30">
        <f t="shared" si="0"/>
        <v>17</v>
      </c>
    </row>
    <row r="62" spans="7:16" ht="15.75" thickBot="1" x14ac:dyDescent="0.3">
      <c r="G62" s="28">
        <v>59</v>
      </c>
      <c r="H62" s="29">
        <v>59</v>
      </c>
      <c r="I62" s="30">
        <v>41</v>
      </c>
      <c r="N62" s="28">
        <v>58</v>
      </c>
      <c r="O62" s="36">
        <v>84.5</v>
      </c>
      <c r="P62" s="30">
        <f t="shared" si="0"/>
        <v>15.5</v>
      </c>
    </row>
    <row r="63" spans="7:16" ht="15.75" thickBot="1" x14ac:dyDescent="0.3">
      <c r="G63" s="28">
        <v>60</v>
      </c>
      <c r="H63" s="29">
        <v>60</v>
      </c>
      <c r="I63" s="30">
        <v>40</v>
      </c>
      <c r="N63" s="28">
        <v>59</v>
      </c>
      <c r="O63" s="36">
        <v>85</v>
      </c>
      <c r="P63" s="44">
        <f t="shared" si="0"/>
        <v>14</v>
      </c>
    </row>
    <row r="64" spans="7:16" ht="15.75" thickBot="1" x14ac:dyDescent="0.3">
      <c r="G64" s="28">
        <v>61</v>
      </c>
      <c r="H64" s="29">
        <v>61</v>
      </c>
      <c r="I64" s="30">
        <v>39</v>
      </c>
      <c r="N64" s="28">
        <v>60</v>
      </c>
    </row>
    <row r="65" spans="7:15" ht="15.75" thickBot="1" x14ac:dyDescent="0.3">
      <c r="G65" s="28">
        <v>62</v>
      </c>
      <c r="H65" s="29">
        <v>62</v>
      </c>
      <c r="I65" s="30">
        <v>38</v>
      </c>
      <c r="N65" s="28">
        <v>61</v>
      </c>
      <c r="O65" s="52"/>
    </row>
    <row r="66" spans="7:15" ht="15.75" thickBot="1" x14ac:dyDescent="0.3">
      <c r="G66" s="28">
        <v>63</v>
      </c>
      <c r="H66" s="29">
        <v>63</v>
      </c>
      <c r="I66" s="30">
        <v>37</v>
      </c>
      <c r="N66" s="28">
        <v>62</v>
      </c>
      <c r="O66" s="52"/>
    </row>
    <row r="67" spans="7:15" ht="15.75" thickBot="1" x14ac:dyDescent="0.3">
      <c r="G67" s="28">
        <v>64</v>
      </c>
      <c r="H67" s="29">
        <v>64</v>
      </c>
      <c r="I67" s="30">
        <v>36</v>
      </c>
      <c r="N67" s="28">
        <v>63</v>
      </c>
      <c r="O67" s="52"/>
    </row>
    <row r="68" spans="7:15" ht="15.75" thickBot="1" x14ac:dyDescent="0.3">
      <c r="G68" s="28">
        <v>65</v>
      </c>
      <c r="H68" s="29">
        <v>65</v>
      </c>
      <c r="I68" s="30">
        <v>35</v>
      </c>
      <c r="N68" s="28">
        <v>64</v>
      </c>
      <c r="O68" s="52"/>
    </row>
    <row r="69" spans="7:15" ht="15.75" thickBot="1" x14ac:dyDescent="0.3">
      <c r="G69" s="28">
        <v>66</v>
      </c>
      <c r="H69" s="29">
        <v>66</v>
      </c>
      <c r="I69" s="30">
        <v>34</v>
      </c>
      <c r="N69" s="28">
        <v>65</v>
      </c>
      <c r="O69" s="52"/>
    </row>
    <row r="70" spans="7:15" ht="15.75" thickBot="1" x14ac:dyDescent="0.3">
      <c r="G70" s="28">
        <v>67</v>
      </c>
      <c r="H70" s="29">
        <v>67</v>
      </c>
      <c r="I70" s="30">
        <v>33</v>
      </c>
      <c r="N70" s="28">
        <v>66</v>
      </c>
      <c r="O70" s="52"/>
    </row>
    <row r="71" spans="7:15" ht="15.75" thickBot="1" x14ac:dyDescent="0.3">
      <c r="G71" s="28">
        <v>68</v>
      </c>
      <c r="H71" s="29">
        <v>68</v>
      </c>
      <c r="I71" s="30">
        <v>32</v>
      </c>
      <c r="N71" s="28">
        <v>67</v>
      </c>
      <c r="O71" s="52"/>
    </row>
    <row r="72" spans="7:15" ht="15.75" thickBot="1" x14ac:dyDescent="0.3">
      <c r="G72" s="28">
        <v>69</v>
      </c>
      <c r="H72" s="29">
        <v>69</v>
      </c>
      <c r="I72" s="30">
        <v>31</v>
      </c>
      <c r="N72" s="28">
        <v>68</v>
      </c>
      <c r="O72" s="52"/>
    </row>
    <row r="73" spans="7:15" ht="15.75" thickBot="1" x14ac:dyDescent="0.3">
      <c r="G73" s="28">
        <v>70</v>
      </c>
      <c r="H73" s="29">
        <v>70</v>
      </c>
      <c r="I73" s="44">
        <v>30</v>
      </c>
      <c r="N73" s="28">
        <v>69</v>
      </c>
      <c r="O73" s="52"/>
    </row>
    <row r="74" spans="7:15" ht="15.75" thickBot="1" x14ac:dyDescent="0.3">
      <c r="G74" s="19"/>
      <c r="H74" s="53"/>
      <c r="I74" s="54"/>
      <c r="N74" s="28">
        <v>70</v>
      </c>
      <c r="O74" s="52"/>
    </row>
    <row r="75" spans="7:15" ht="15.75" thickBot="1" x14ac:dyDescent="0.3">
      <c r="G75" s="19"/>
      <c r="H75" s="53"/>
      <c r="N75" s="28"/>
      <c r="O75" s="52"/>
    </row>
    <row r="76" spans="7:15" x14ac:dyDescent="0.25">
      <c r="G76" s="19"/>
      <c r="H76" s="53"/>
    </row>
    <row r="77" spans="7:15" x14ac:dyDescent="0.25">
      <c r="G77" s="19"/>
      <c r="H77" s="53"/>
    </row>
    <row r="78" spans="7:15" x14ac:dyDescent="0.25">
      <c r="G78" s="19"/>
      <c r="H78" s="53"/>
    </row>
    <row r="79" spans="7:15" x14ac:dyDescent="0.25">
      <c r="G79" s="19"/>
      <c r="H79" s="53"/>
    </row>
    <row r="80" spans="7:15" x14ac:dyDescent="0.25">
      <c r="G80" s="19"/>
      <c r="H80" s="53"/>
    </row>
    <row r="81" spans="7:8" x14ac:dyDescent="0.25">
      <c r="G81" s="19"/>
      <c r="H81" s="53"/>
    </row>
    <row r="82" spans="7:8" x14ac:dyDescent="0.25">
      <c r="G82" s="19"/>
      <c r="H82" s="53"/>
    </row>
    <row r="83" spans="7:8" x14ac:dyDescent="0.25">
      <c r="G83" s="19"/>
      <c r="H83" s="53"/>
    </row>
    <row r="84" spans="7:8" x14ac:dyDescent="0.25">
      <c r="G84" s="19"/>
      <c r="H84" s="53"/>
    </row>
    <row r="85" spans="7:8" x14ac:dyDescent="0.25">
      <c r="G85" s="19"/>
      <c r="H85" s="53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N25" sqref="N25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55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56</v>
      </c>
      <c r="O1" s="1" t="s">
        <v>48</v>
      </c>
      <c r="P1" s="1" t="s">
        <v>54</v>
      </c>
      <c r="Q1" s="1" t="s">
        <v>1</v>
      </c>
      <c r="R1" s="1" t="s">
        <v>53</v>
      </c>
      <c r="S1" s="1" t="s">
        <v>52</v>
      </c>
      <c r="U1" s="2" t="s">
        <v>23</v>
      </c>
      <c r="V1" s="2"/>
      <c r="W1" s="2"/>
      <c r="X1" s="2"/>
      <c r="Y1" s="2"/>
    </row>
    <row r="2" spans="1:32" x14ac:dyDescent="0.25">
      <c r="B2">
        <v>478</v>
      </c>
      <c r="C2">
        <f>B2*1.2</f>
        <v>573.6</v>
      </c>
      <c r="D2" s="63">
        <f>C2*1.2</f>
        <v>688.32</v>
      </c>
      <c r="E2" s="63">
        <v>2400000</v>
      </c>
      <c r="F2" s="63">
        <f>E2/B2</f>
        <v>5020.9205020920499</v>
      </c>
      <c r="G2" s="56">
        <f>E2/C2</f>
        <v>4184.100418410042</v>
      </c>
      <c r="H2">
        <f>E2/D2</f>
        <v>3486.7503486750347</v>
      </c>
      <c r="I2">
        <v>3</v>
      </c>
      <c r="J2" s="4">
        <v>303</v>
      </c>
      <c r="K2" s="4"/>
      <c r="L2" s="4"/>
      <c r="M2" s="4"/>
      <c r="N2" s="4">
        <v>58</v>
      </c>
      <c r="O2" s="73">
        <f>N2*10.764</f>
        <v>624.31200000000001</v>
      </c>
      <c r="P2" s="71">
        <f>O2*1.2</f>
        <v>749.17439999999999</v>
      </c>
      <c r="Q2" s="71">
        <v>3800000</v>
      </c>
      <c r="R2" s="71">
        <f t="shared" ref="R2:R3" si="0">Q2/O2</f>
        <v>6086.7002396237776</v>
      </c>
      <c r="S2" s="71">
        <f t="shared" ref="S2:S7" si="1">Q2/P2</f>
        <v>5072.2501996864812</v>
      </c>
      <c r="T2" s="63"/>
      <c r="U2" s="64">
        <v>2022</v>
      </c>
      <c r="V2" s="3"/>
      <c r="W2" s="3"/>
      <c r="X2" s="3"/>
      <c r="Y2" s="3"/>
      <c r="AB2" s="17"/>
    </row>
    <row r="3" spans="1:32" x14ac:dyDescent="0.25">
      <c r="B3" s="68">
        <v>406</v>
      </c>
      <c r="C3">
        <f t="shared" ref="C3:D3" si="2">B3*1.2</f>
        <v>487.2</v>
      </c>
      <c r="D3" s="63">
        <f t="shared" si="2"/>
        <v>584.64</v>
      </c>
      <c r="E3" s="63">
        <v>2500000</v>
      </c>
      <c r="F3" s="71">
        <f t="shared" ref="F3:F6" si="3">E3/B3</f>
        <v>6157.6354679802953</v>
      </c>
      <c r="G3" s="56">
        <f t="shared" ref="G3:G12" si="4">E3/C3</f>
        <v>5131.3628899835794</v>
      </c>
      <c r="H3">
        <f t="shared" ref="H3:H7" si="5">E3/D3</f>
        <v>4276.1357416529827</v>
      </c>
      <c r="I3">
        <v>3</v>
      </c>
      <c r="J3">
        <v>305</v>
      </c>
      <c r="O3" s="62">
        <f>P3/1.2</f>
        <v>675</v>
      </c>
      <c r="P3" s="63">
        <v>810</v>
      </c>
      <c r="Q3" s="63">
        <v>3500000</v>
      </c>
      <c r="R3" s="63">
        <f t="shared" si="0"/>
        <v>5185.1851851851852</v>
      </c>
      <c r="S3" s="63">
        <f t="shared" si="1"/>
        <v>4320.9876543209875</v>
      </c>
      <c r="T3" s="63"/>
      <c r="U3" s="64"/>
      <c r="V3" s="3"/>
      <c r="W3" s="3"/>
      <c r="X3" s="3"/>
      <c r="Y3" s="3"/>
      <c r="AF3" s="17"/>
    </row>
    <row r="4" spans="1:32" x14ac:dyDescent="0.25">
      <c r="B4" s="55">
        <v>450</v>
      </c>
      <c r="C4">
        <f t="shared" ref="C4:D4" si="6">B4*1.2</f>
        <v>540</v>
      </c>
      <c r="D4" s="63">
        <f t="shared" si="6"/>
        <v>648</v>
      </c>
      <c r="E4" s="63">
        <v>2650000</v>
      </c>
      <c r="F4" s="63">
        <f t="shared" si="3"/>
        <v>5888.8888888888887</v>
      </c>
      <c r="G4" s="56">
        <f t="shared" si="4"/>
        <v>4907.4074074074078</v>
      </c>
      <c r="H4">
        <f t="shared" si="5"/>
        <v>4089.5061728395062</v>
      </c>
      <c r="I4">
        <v>5</v>
      </c>
      <c r="J4">
        <v>505</v>
      </c>
      <c r="N4">
        <v>46.7</v>
      </c>
      <c r="O4" s="62">
        <f>N4*10.764</f>
        <v>502.67880000000002</v>
      </c>
      <c r="P4" s="63">
        <f t="shared" ref="P4:P12" si="7">O4*1.2</f>
        <v>603.21456000000001</v>
      </c>
      <c r="Q4" s="63">
        <v>2265000</v>
      </c>
      <c r="R4" s="63">
        <f>Q4/O4</f>
        <v>4505.8594076376403</v>
      </c>
      <c r="S4" s="63">
        <f t="shared" si="1"/>
        <v>3754.8828396980339</v>
      </c>
      <c r="T4" s="63"/>
      <c r="U4" s="64"/>
      <c r="V4" s="3"/>
      <c r="W4" s="3"/>
      <c r="X4" s="3"/>
      <c r="Y4" s="3"/>
    </row>
    <row r="5" spans="1:32" x14ac:dyDescent="0.25">
      <c r="B5" s="55">
        <v>500</v>
      </c>
      <c r="C5">
        <f t="shared" ref="C5:D7" si="8">B5*1.2</f>
        <v>600</v>
      </c>
      <c r="D5" s="63">
        <f t="shared" si="8"/>
        <v>720</v>
      </c>
      <c r="E5" s="63">
        <v>2680000</v>
      </c>
      <c r="F5" s="63">
        <f t="shared" si="3"/>
        <v>5360</v>
      </c>
      <c r="G5" s="56">
        <f t="shared" si="4"/>
        <v>4466.666666666667</v>
      </c>
      <c r="H5">
        <f t="shared" si="5"/>
        <v>3722.2222222222222</v>
      </c>
      <c r="J5">
        <v>12</v>
      </c>
      <c r="O5" s="73">
        <f>P5/1.2</f>
        <v>308.33333333333337</v>
      </c>
      <c r="P5" s="71">
        <v>370</v>
      </c>
      <c r="Q5" s="71">
        <v>1800000</v>
      </c>
      <c r="R5" s="71">
        <f>Q5/O5</f>
        <v>5837.8378378378375</v>
      </c>
      <c r="S5" s="71">
        <f t="shared" si="1"/>
        <v>4864.864864864865</v>
      </c>
      <c r="T5" s="63"/>
      <c r="U5" s="64"/>
      <c r="V5" s="3"/>
      <c r="W5" s="3"/>
      <c r="X5" s="3"/>
      <c r="Y5" s="3"/>
    </row>
    <row r="6" spans="1:32" x14ac:dyDescent="0.25">
      <c r="B6" s="70">
        <f>C6/1.2</f>
        <v>583.33333333333337</v>
      </c>
      <c r="C6" s="4">
        <v>700</v>
      </c>
      <c r="D6" s="71">
        <f t="shared" ref="D6" si="9">C6*1.2</f>
        <v>840</v>
      </c>
      <c r="E6" s="71">
        <v>2600000</v>
      </c>
      <c r="F6" s="63">
        <f t="shared" si="3"/>
        <v>4457.1428571428569</v>
      </c>
      <c r="G6" s="56">
        <f t="shared" si="4"/>
        <v>3714.2857142857142</v>
      </c>
      <c r="H6">
        <f t="shared" si="5"/>
        <v>3095.2380952380954</v>
      </c>
      <c r="I6">
        <v>3</v>
      </c>
      <c r="J6">
        <v>304</v>
      </c>
      <c r="N6">
        <v>60.04</v>
      </c>
      <c r="O6" s="73">
        <f>N6*10.764</f>
        <v>646.27055999999993</v>
      </c>
      <c r="P6" s="71">
        <f t="shared" si="7"/>
        <v>775.5246719999999</v>
      </c>
      <c r="Q6" s="71">
        <v>3775000</v>
      </c>
      <c r="R6" s="71">
        <f>Q6/O6</f>
        <v>5841.2068159193268</v>
      </c>
      <c r="S6" s="71">
        <f t="shared" si="1"/>
        <v>4867.6723465994392</v>
      </c>
      <c r="T6" s="63"/>
      <c r="U6" s="64"/>
      <c r="V6" s="3"/>
      <c r="W6" s="3"/>
      <c r="X6" s="3"/>
      <c r="Y6" s="3"/>
    </row>
    <row r="7" spans="1:32" x14ac:dyDescent="0.25">
      <c r="B7">
        <v>553</v>
      </c>
      <c r="C7">
        <f t="shared" si="8"/>
        <v>663.6</v>
      </c>
      <c r="D7" s="63">
        <f t="shared" ref="D7" si="10">C7*1.2</f>
        <v>796.32</v>
      </c>
      <c r="E7" s="63">
        <v>2400000</v>
      </c>
      <c r="F7" s="63">
        <f t="shared" ref="F7:F14" si="11">ROUND((E7/B7),0)</f>
        <v>4340</v>
      </c>
      <c r="G7" s="56">
        <f t="shared" si="4"/>
        <v>3616.6365280289328</v>
      </c>
      <c r="H7">
        <f t="shared" si="5"/>
        <v>3013.8637733574442</v>
      </c>
      <c r="I7">
        <v>4</v>
      </c>
      <c r="J7">
        <v>402</v>
      </c>
      <c r="O7" s="63">
        <v>599</v>
      </c>
      <c r="P7" s="63">
        <f t="shared" si="7"/>
        <v>718.8</v>
      </c>
      <c r="Q7" s="63">
        <v>3000000</v>
      </c>
      <c r="R7" s="63">
        <f>Q7/O7</f>
        <v>5008.3472454090152</v>
      </c>
      <c r="S7" s="63">
        <f t="shared" si="1"/>
        <v>4173.6227045075129</v>
      </c>
      <c r="T7" s="63"/>
      <c r="U7" s="64"/>
      <c r="V7" s="3"/>
      <c r="W7" s="3"/>
      <c r="X7" s="3"/>
      <c r="Y7" s="3"/>
    </row>
    <row r="8" spans="1:32" x14ac:dyDescent="0.25">
      <c r="B8" s="4">
        <f>C8/1.2</f>
        <v>541.66666666666674</v>
      </c>
      <c r="C8" s="4">
        <v>650</v>
      </c>
      <c r="D8" s="71">
        <f t="shared" ref="D8:D9" si="12">C8*1.2</f>
        <v>780</v>
      </c>
      <c r="E8" s="71">
        <v>3500000</v>
      </c>
      <c r="F8" s="71">
        <f t="shared" si="11"/>
        <v>6462</v>
      </c>
      <c r="G8" s="72">
        <f t="shared" si="4"/>
        <v>5384.6153846153848</v>
      </c>
      <c r="H8" s="4">
        <f t="shared" ref="H8:H13" si="13">F8/D8</f>
        <v>8.2846153846153854</v>
      </c>
      <c r="O8" s="63"/>
      <c r="P8" s="63">
        <f t="shared" si="7"/>
        <v>0</v>
      </c>
      <c r="Q8" s="63"/>
      <c r="R8" s="63" t="e">
        <f>T8/#REF!</f>
        <v>#REF!</v>
      </c>
      <c r="S8" s="63"/>
      <c r="T8" s="63"/>
      <c r="U8" s="64"/>
      <c r="V8" s="3"/>
      <c r="W8" s="3"/>
      <c r="X8" s="3"/>
      <c r="Y8" s="3"/>
    </row>
    <row r="9" spans="1:32" x14ac:dyDescent="0.25">
      <c r="B9" s="4">
        <f>C9/1.2</f>
        <v>483.33333333333337</v>
      </c>
      <c r="C9" s="4">
        <v>580</v>
      </c>
      <c r="D9" s="71">
        <f t="shared" si="12"/>
        <v>696</v>
      </c>
      <c r="E9" s="71">
        <v>2800000</v>
      </c>
      <c r="F9" s="63">
        <f t="shared" si="11"/>
        <v>5793</v>
      </c>
      <c r="G9" s="72">
        <f t="shared" si="4"/>
        <v>4827.5862068965516</v>
      </c>
      <c r="H9">
        <f t="shared" si="13"/>
        <v>8.3232758620689662</v>
      </c>
      <c r="O9" s="63"/>
      <c r="P9" s="63">
        <f t="shared" si="7"/>
        <v>0</v>
      </c>
      <c r="Q9" s="63"/>
      <c r="R9" s="63" t="e">
        <f>T9/#REF!</f>
        <v>#REF!</v>
      </c>
      <c r="S9" s="63"/>
      <c r="T9" s="63"/>
      <c r="U9" s="3"/>
      <c r="V9" s="3"/>
      <c r="W9" s="3"/>
      <c r="X9" s="3"/>
      <c r="Y9" s="3"/>
    </row>
    <row r="10" spans="1:32" ht="16.5" x14ac:dyDescent="0.3">
      <c r="B10" s="4">
        <v>500</v>
      </c>
      <c r="C10" s="4">
        <f t="shared" ref="C10:C12" si="14">B10*1.2</f>
        <v>600</v>
      </c>
      <c r="D10" s="71">
        <v>0</v>
      </c>
      <c r="E10" s="71">
        <v>3200000</v>
      </c>
      <c r="F10" s="71">
        <f t="shared" si="11"/>
        <v>6400</v>
      </c>
      <c r="G10" s="72">
        <f t="shared" si="4"/>
        <v>5333.333333333333</v>
      </c>
      <c r="H10" t="e">
        <f t="shared" si="13"/>
        <v>#DIV/0!</v>
      </c>
      <c r="O10" s="63"/>
      <c r="P10" s="63">
        <f t="shared" si="7"/>
        <v>0</v>
      </c>
      <c r="Q10" s="63"/>
      <c r="R10" s="63" t="e">
        <f>T10/#REF!</f>
        <v>#REF!</v>
      </c>
      <c r="S10" s="63"/>
      <c r="T10" s="63"/>
      <c r="U10" s="3"/>
      <c r="V10" s="3"/>
      <c r="W10" s="65"/>
      <c r="X10" s="66"/>
      <c r="Y10" s="66"/>
      <c r="Z10" s="6"/>
      <c r="AA10" s="6"/>
      <c r="AB10" s="6"/>
      <c r="AC10" s="6"/>
      <c r="AD10" s="6"/>
    </row>
    <row r="11" spans="1:32" ht="18.75" x14ac:dyDescent="0.25">
      <c r="C11">
        <f t="shared" si="14"/>
        <v>0</v>
      </c>
      <c r="D11">
        <f t="shared" ref="D11:D14" si="15">C11*1.2</f>
        <v>0</v>
      </c>
      <c r="E11" s="63"/>
      <c r="F11" s="63" t="e">
        <f t="shared" si="11"/>
        <v>#DIV/0!</v>
      </c>
      <c r="G11" s="56" t="e">
        <f t="shared" si="4"/>
        <v>#DIV/0!</v>
      </c>
      <c r="H11" t="e">
        <f t="shared" si="13"/>
        <v>#DIV/0!</v>
      </c>
      <c r="P11" s="63">
        <f t="shared" si="7"/>
        <v>0</v>
      </c>
      <c r="Q11" s="63"/>
      <c r="S11" s="63"/>
      <c r="T11" s="63"/>
      <c r="U11" s="3"/>
      <c r="V11" s="3"/>
      <c r="W11" s="67"/>
      <c r="X11" s="3"/>
      <c r="Y11" s="3"/>
    </row>
    <row r="12" spans="1:32" x14ac:dyDescent="0.25">
      <c r="C12">
        <f t="shared" si="14"/>
        <v>0</v>
      </c>
      <c r="D12">
        <f t="shared" si="15"/>
        <v>0</v>
      </c>
      <c r="E12" s="63"/>
      <c r="F12" s="63" t="e">
        <f t="shared" si="11"/>
        <v>#DIV/0!</v>
      </c>
      <c r="G12" s="56" t="e">
        <f t="shared" si="4"/>
        <v>#DIV/0!</v>
      </c>
      <c r="H12" t="e">
        <f t="shared" si="13"/>
        <v>#DIV/0!</v>
      </c>
      <c r="I12">
        <f t="shared" ref="I12:I14" si="16">U12</f>
        <v>0</v>
      </c>
      <c r="J12">
        <f t="shared" ref="J12:J14" si="17">V12</f>
        <v>0</v>
      </c>
      <c r="P12" s="63">
        <f t="shared" si="7"/>
        <v>0</v>
      </c>
      <c r="Q12" s="63"/>
      <c r="S12" s="63"/>
      <c r="T12" s="63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8">B13*1.1</f>
        <v>0</v>
      </c>
      <c r="D13">
        <f t="shared" si="15"/>
        <v>0</v>
      </c>
      <c r="E13" s="63"/>
      <c r="F13" s="63" t="e">
        <f t="shared" si="11"/>
        <v>#DIV/0!</v>
      </c>
      <c r="G13" t="e">
        <f t="shared" ref="G13:G14" si="19">ROUND((E13/C13),0)</f>
        <v>#DIV/0!</v>
      </c>
      <c r="H13" t="e">
        <f t="shared" si="13"/>
        <v>#DIV/0!</v>
      </c>
      <c r="I13">
        <f t="shared" si="16"/>
        <v>0</v>
      </c>
      <c r="J13">
        <f t="shared" si="17"/>
        <v>0</v>
      </c>
      <c r="S13" s="63"/>
      <c r="T13" s="63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8"/>
        <v>0</v>
      </c>
      <c r="D14">
        <f t="shared" si="15"/>
        <v>0</v>
      </c>
      <c r="E14" s="63"/>
      <c r="F14" t="e">
        <f t="shared" si="11"/>
        <v>#DIV/0!</v>
      </c>
      <c r="G14" t="e">
        <f t="shared" si="19"/>
        <v>#DIV/0!</v>
      </c>
      <c r="H14" t="e">
        <f t="shared" ref="H14" si="20">ROUND((E14/D14),0)</f>
        <v>#DIV/0!</v>
      </c>
      <c r="I14">
        <f t="shared" si="16"/>
        <v>0</v>
      </c>
      <c r="J14">
        <f t="shared" si="17"/>
        <v>0</v>
      </c>
      <c r="S14" s="63"/>
      <c r="T14" s="63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1">B15*1.2</f>
        <v>0</v>
      </c>
      <c r="D15">
        <f t="shared" ref="D15:D18" si="22">C15*1.2</f>
        <v>0</v>
      </c>
      <c r="E15" s="63"/>
      <c r="F15" t="e">
        <f t="shared" ref="F15:F18" si="23">ROUND((E15/B15),0)</f>
        <v>#DIV/0!</v>
      </c>
      <c r="G15" t="e">
        <f t="shared" ref="G15:G18" si="24">ROUND((E15/C15),0)</f>
        <v>#DIV/0!</v>
      </c>
      <c r="H15" t="e">
        <f t="shared" ref="H15:H18" si="25">ROUND((E15/D15),0)</f>
        <v>#DIV/0!</v>
      </c>
      <c r="I15">
        <f t="shared" ref="I15:J18" si="26">U15</f>
        <v>0</v>
      </c>
      <c r="J15">
        <f t="shared" si="26"/>
        <v>0</v>
      </c>
      <c r="S15" s="63"/>
      <c r="T15" s="63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7">B16*1.2</f>
        <v>0</v>
      </c>
      <c r="D16">
        <f t="shared" si="22"/>
        <v>0</v>
      </c>
      <c r="E16" s="63"/>
      <c r="F16" t="e">
        <f t="shared" si="23"/>
        <v>#DIV/0!</v>
      </c>
      <c r="G16" t="e">
        <f t="shared" si="24"/>
        <v>#DIV/0!</v>
      </c>
      <c r="H16" t="e">
        <f t="shared" si="25"/>
        <v>#DIV/0!</v>
      </c>
      <c r="I16">
        <f t="shared" si="26"/>
        <v>0</v>
      </c>
      <c r="J16">
        <f t="shared" si="26"/>
        <v>0</v>
      </c>
      <c r="S16" s="63"/>
      <c r="T16" s="63"/>
    </row>
    <row r="17" spans="1:25" x14ac:dyDescent="0.25">
      <c r="B17">
        <f t="shared" ref="B17:B18" si="28">O17</f>
        <v>0</v>
      </c>
      <c r="C17">
        <f t="shared" si="27"/>
        <v>0</v>
      </c>
      <c r="D17">
        <f t="shared" si="22"/>
        <v>0</v>
      </c>
      <c r="E17" s="63"/>
      <c r="F17" t="e">
        <f t="shared" si="23"/>
        <v>#DIV/0!</v>
      </c>
      <c r="G17" t="e">
        <f t="shared" si="24"/>
        <v>#DIV/0!</v>
      </c>
      <c r="H17" t="e">
        <f t="shared" si="25"/>
        <v>#DIV/0!</v>
      </c>
      <c r="I17">
        <f t="shared" si="26"/>
        <v>0</v>
      </c>
      <c r="J17">
        <f t="shared" si="26"/>
        <v>0</v>
      </c>
      <c r="S17" s="63"/>
      <c r="T17" s="63"/>
    </row>
    <row r="18" spans="1:25" x14ac:dyDescent="0.25">
      <c r="B18">
        <f t="shared" si="28"/>
        <v>0</v>
      </c>
      <c r="C18">
        <f t="shared" si="27"/>
        <v>0</v>
      </c>
      <c r="D18">
        <f t="shared" si="22"/>
        <v>0</v>
      </c>
      <c r="E18" s="63"/>
      <c r="F18" t="e">
        <f t="shared" si="23"/>
        <v>#DIV/0!</v>
      </c>
      <c r="G18" t="e">
        <f t="shared" si="24"/>
        <v>#DIV/0!</v>
      </c>
      <c r="H18" t="e">
        <f t="shared" si="25"/>
        <v>#DIV/0!</v>
      </c>
      <c r="I18">
        <f t="shared" si="26"/>
        <v>0</v>
      </c>
      <c r="J18">
        <f t="shared" si="26"/>
        <v>0</v>
      </c>
      <c r="S18" s="63"/>
      <c r="T18" s="63"/>
    </row>
    <row r="19" spans="1:25" s="5" customFormat="1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s="5" customFormat="1" ht="16.5" x14ac:dyDescent="0.3">
      <c r="A20" s="56"/>
      <c r="B20" s="56"/>
      <c r="C20" s="56"/>
      <c r="D20" s="56"/>
      <c r="E20" s="56"/>
      <c r="F20" s="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 s="5" customFormat="1" x14ac:dyDescent="0.25">
      <c r="A21" s="56"/>
      <c r="B21" s="57"/>
      <c r="C21" s="57"/>
      <c r="D21" s="57"/>
      <c r="E21" s="57"/>
      <c r="F21" s="58" t="s">
        <v>49</v>
      </c>
      <c r="G21" s="57"/>
      <c r="H21" s="57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s="5" customFormat="1" ht="16.5" x14ac:dyDescent="0.3">
      <c r="A22" s="56"/>
      <c r="B22" s="57"/>
      <c r="C22" s="57" t="s">
        <v>47</v>
      </c>
      <c r="D22" s="57"/>
      <c r="E22" s="69"/>
      <c r="F22" s="59" t="s">
        <v>48</v>
      </c>
      <c r="G22" s="59">
        <v>394</v>
      </c>
      <c r="H22" s="57"/>
      <c r="I22" s="56">
        <f>G22*9500</f>
        <v>3743000</v>
      </c>
      <c r="J22" s="56"/>
      <c r="K22" s="56"/>
      <c r="L22" s="56"/>
      <c r="M22" s="56"/>
      <c r="N22" s="56"/>
      <c r="O22" s="56"/>
    </row>
    <row r="23" spans="1:25" s="5" customFormat="1" x14ac:dyDescent="0.25">
      <c r="A23" s="56"/>
      <c r="B23" s="57"/>
      <c r="C23" s="57" t="s">
        <v>1</v>
      </c>
      <c r="D23" s="57">
        <v>7100000</v>
      </c>
      <c r="E23" s="57"/>
      <c r="F23" s="59" t="s">
        <v>44</v>
      </c>
      <c r="G23" s="59">
        <v>0</v>
      </c>
      <c r="H23" s="57"/>
      <c r="I23" s="56"/>
      <c r="J23" s="56"/>
      <c r="K23" s="56"/>
      <c r="L23" s="56"/>
      <c r="M23" s="56"/>
      <c r="N23" s="56"/>
      <c r="O23" s="56"/>
    </row>
    <row r="24" spans="1:25" s="5" customFormat="1" x14ac:dyDescent="0.25">
      <c r="A24" s="56"/>
      <c r="B24" s="57"/>
      <c r="C24" s="57"/>
      <c r="D24" s="57"/>
      <c r="E24" s="57"/>
      <c r="F24" s="59" t="s">
        <v>50</v>
      </c>
      <c r="G24" s="59">
        <v>0</v>
      </c>
      <c r="H24" s="57"/>
      <c r="I24" s="56"/>
      <c r="J24" s="56"/>
      <c r="K24" s="56"/>
      <c r="L24" s="56"/>
      <c r="M24" s="56"/>
      <c r="N24" s="56"/>
      <c r="O24" s="56"/>
    </row>
    <row r="25" spans="1:25" s="5" customFormat="1" x14ac:dyDescent="0.25">
      <c r="B25" s="57"/>
      <c r="C25" s="57"/>
      <c r="D25" s="57"/>
      <c r="E25" s="57"/>
      <c r="F25" s="60" t="s">
        <v>51</v>
      </c>
      <c r="G25" s="60">
        <f>G22+G23+G24</f>
        <v>394</v>
      </c>
      <c r="H25" s="57"/>
      <c r="I25" s="56"/>
      <c r="J25" s="56"/>
      <c r="K25" s="56"/>
      <c r="L25" s="56"/>
      <c r="M25" s="56"/>
    </row>
    <row r="26" spans="1:25" s="5" customFormat="1" x14ac:dyDescent="0.25">
      <c r="B26" s="57"/>
      <c r="C26" s="57"/>
      <c r="D26" s="57"/>
      <c r="E26" s="57"/>
      <c r="F26" s="59"/>
      <c r="G26" s="59"/>
      <c r="H26" s="57"/>
      <c r="I26" s="56"/>
      <c r="J26" s="56"/>
      <c r="K26" s="56"/>
      <c r="L26" s="56"/>
      <c r="M26" s="56"/>
    </row>
    <row r="27" spans="1:25" s="5" customFormat="1" x14ac:dyDescent="0.25">
      <c r="B27" s="57"/>
      <c r="C27" s="57"/>
      <c r="D27" s="57"/>
      <c r="E27" s="57"/>
      <c r="F27" s="59" t="s">
        <v>43</v>
      </c>
      <c r="G27" s="59">
        <v>0</v>
      </c>
      <c r="H27" s="57"/>
      <c r="I27" s="56" t="e">
        <f>G33/G27</f>
        <v>#DIV/0!</v>
      </c>
      <c r="J27" s="56"/>
      <c r="K27" s="56"/>
      <c r="L27" s="56"/>
      <c r="M27" s="56"/>
    </row>
    <row r="28" spans="1:25" s="5" customFormat="1" x14ac:dyDescent="0.25">
      <c r="B28" s="57"/>
      <c r="C28" s="57"/>
      <c r="D28" s="57"/>
      <c r="E28" s="57"/>
      <c r="F28" s="59" t="s">
        <v>44</v>
      </c>
      <c r="G28" s="59">
        <v>0</v>
      </c>
      <c r="H28" s="57"/>
      <c r="I28" s="56"/>
      <c r="J28" s="56"/>
      <c r="K28" s="56"/>
      <c r="L28" s="56"/>
      <c r="M28" s="56"/>
    </row>
    <row r="29" spans="1:25" s="5" customFormat="1" x14ac:dyDescent="0.25">
      <c r="B29" s="57"/>
      <c r="C29" s="57"/>
      <c r="D29" s="57"/>
      <c r="E29" s="57"/>
      <c r="F29" s="59" t="s">
        <v>42</v>
      </c>
      <c r="G29" s="59">
        <v>0</v>
      </c>
      <c r="H29" s="57"/>
      <c r="I29" s="56"/>
      <c r="J29" s="56"/>
      <c r="K29" s="56"/>
      <c r="L29" s="56"/>
      <c r="M29" s="56"/>
    </row>
    <row r="30" spans="1:25" s="5" customFormat="1" x14ac:dyDescent="0.25">
      <c r="B30" s="57"/>
      <c r="C30" s="61"/>
      <c r="D30" s="61"/>
      <c r="E30" s="57"/>
      <c r="F30" s="60" t="s">
        <v>45</v>
      </c>
      <c r="G30" s="60">
        <f>SUM(G27:G29)</f>
        <v>0</v>
      </c>
      <c r="H30" s="57"/>
      <c r="I30" s="56" t="e">
        <f>I22/G30</f>
        <v>#DIV/0!</v>
      </c>
      <c r="J30" s="56"/>
      <c r="K30" s="56"/>
      <c r="L30" s="56"/>
      <c r="M30" s="56"/>
      <c r="O30" s="18"/>
      <c r="P30" s="18"/>
      <c r="Q30" s="18"/>
      <c r="R30" s="18"/>
    </row>
    <row r="31" spans="1:25" s="5" customFormat="1" x14ac:dyDescent="0.25">
      <c r="B31" s="57"/>
      <c r="C31" s="61"/>
      <c r="D31" s="61"/>
      <c r="E31" s="57"/>
      <c r="F31" s="60" t="s">
        <v>46</v>
      </c>
      <c r="G31" s="59">
        <f>G30</f>
        <v>0</v>
      </c>
      <c r="H31" s="57" t="e">
        <f>G30/G31</f>
        <v>#DIV/0!</v>
      </c>
      <c r="I31" s="56" t="s">
        <v>28</v>
      </c>
      <c r="J31" s="56"/>
      <c r="K31" s="56"/>
      <c r="L31" s="56"/>
      <c r="M31" s="56"/>
    </row>
    <row r="32" spans="1:25" s="5" customFormat="1" x14ac:dyDescent="0.25">
      <c r="B32" s="57"/>
      <c r="C32" s="61"/>
      <c r="D32" s="61"/>
      <c r="E32" s="57"/>
      <c r="F32" s="59" t="s">
        <v>26</v>
      </c>
      <c r="G32" s="59">
        <v>10000</v>
      </c>
      <c r="H32" s="57"/>
      <c r="I32" s="56"/>
      <c r="J32" s="56"/>
      <c r="K32" s="56"/>
      <c r="L32" s="56"/>
      <c r="M32" s="56"/>
    </row>
    <row r="33" spans="2:21" s="5" customFormat="1" x14ac:dyDescent="0.25">
      <c r="B33" s="57"/>
      <c r="C33" s="61"/>
      <c r="D33" s="61"/>
      <c r="E33" s="57"/>
      <c r="F33" s="60" t="s">
        <v>27</v>
      </c>
      <c r="G33" s="60">
        <f>G25*G32</f>
        <v>3940000</v>
      </c>
      <c r="H33" s="57" t="e">
        <f>G33/D27</f>
        <v>#DIV/0!</v>
      </c>
      <c r="I33" s="56"/>
      <c r="J33" s="56"/>
      <c r="K33" s="56"/>
      <c r="L33" s="56"/>
      <c r="M33" s="56"/>
    </row>
    <row r="34" spans="2:21" s="5" customFormat="1" x14ac:dyDescent="0.25">
      <c r="B34" s="57"/>
      <c r="C34" s="61"/>
      <c r="D34" s="61"/>
      <c r="E34" s="57"/>
      <c r="F34" s="60" t="s">
        <v>8</v>
      </c>
      <c r="G34" s="60">
        <f>G33*90%</f>
        <v>3546000</v>
      </c>
      <c r="H34" s="57"/>
      <c r="I34" s="56"/>
      <c r="J34" s="56"/>
      <c r="K34" s="56"/>
      <c r="L34" s="56"/>
      <c r="M34" s="56"/>
    </row>
    <row r="35" spans="2:21" s="5" customFormat="1" x14ac:dyDescent="0.25">
      <c r="B35" s="57"/>
      <c r="C35" s="61"/>
      <c r="D35" s="61"/>
      <c r="E35" s="57"/>
      <c r="F35" s="60" t="s">
        <v>9</v>
      </c>
      <c r="G35" s="60">
        <f>G33*80%</f>
        <v>3152000</v>
      </c>
      <c r="H35" s="57"/>
      <c r="I35" s="56"/>
      <c r="J35" s="56"/>
      <c r="K35" s="56"/>
      <c r="L35" s="56"/>
      <c r="M35" s="56"/>
    </row>
    <row r="36" spans="2:21" x14ac:dyDescent="0.25">
      <c r="B36" s="61"/>
      <c r="C36" s="61"/>
      <c r="D36" s="61"/>
      <c r="E36" s="61"/>
      <c r="F36" s="61"/>
      <c r="G36" s="61"/>
      <c r="H36" s="61"/>
    </row>
    <row r="37" spans="2:21" x14ac:dyDescent="0.25">
      <c r="B37" s="61"/>
      <c r="C37" s="61"/>
      <c r="D37" s="61"/>
      <c r="E37" s="61"/>
      <c r="F37" s="61"/>
      <c r="G37" s="61"/>
      <c r="H37" s="61"/>
      <c r="N37" s="5"/>
      <c r="O37" s="5"/>
      <c r="P37" s="5"/>
      <c r="Q37" s="5"/>
      <c r="R37" s="5"/>
      <c r="S37" s="5"/>
      <c r="T37" s="5"/>
      <c r="U37" s="5"/>
    </row>
    <row r="38" spans="2:21" x14ac:dyDescent="0.25">
      <c r="B38" s="61"/>
      <c r="C38" s="61"/>
      <c r="D38" s="61"/>
      <c r="E38" s="61"/>
      <c r="F38" s="61"/>
      <c r="G38" s="61"/>
      <c r="H38" s="61"/>
      <c r="N38" s="5"/>
      <c r="O38" s="5"/>
      <c r="P38" s="5"/>
      <c r="Q38" s="5"/>
      <c r="R38" s="5"/>
      <c r="S38" s="5"/>
      <c r="T38" s="5"/>
      <c r="U38" s="5"/>
    </row>
    <row r="39" spans="2:21" x14ac:dyDescent="0.25">
      <c r="B39" s="61"/>
      <c r="C39" s="61"/>
      <c r="D39" s="61"/>
      <c r="E39" s="61"/>
      <c r="F39" s="61"/>
      <c r="G39" s="61"/>
      <c r="H39" s="61"/>
      <c r="N39" s="5"/>
      <c r="O39" s="5"/>
      <c r="P39" s="5"/>
      <c r="Q39" s="5"/>
      <c r="R39" s="5"/>
      <c r="S39" s="5"/>
      <c r="T39" s="5"/>
      <c r="U39" s="5"/>
    </row>
    <row r="40" spans="2:21" x14ac:dyDescent="0.25">
      <c r="B40" s="61"/>
      <c r="C40" s="61"/>
      <c r="D40" s="61"/>
      <c r="E40" s="61"/>
      <c r="F40" s="61"/>
      <c r="G40" s="61"/>
      <c r="H40" s="61"/>
      <c r="N40" s="5"/>
      <c r="O40" s="5"/>
      <c r="P40" s="5"/>
      <c r="Q40" s="5"/>
      <c r="R40" s="5"/>
      <c r="S40" s="5"/>
      <c r="T40" s="5"/>
      <c r="U40" s="5"/>
    </row>
    <row r="41" spans="2:21" x14ac:dyDescent="0.25">
      <c r="B41" s="61"/>
      <c r="C41" s="61"/>
      <c r="D41" s="61"/>
      <c r="E41" s="61"/>
      <c r="F41" s="61"/>
      <c r="G41" s="61"/>
      <c r="H41" s="61"/>
      <c r="N41" s="5"/>
      <c r="O41" s="5"/>
      <c r="P41" s="5"/>
      <c r="Q41" s="5"/>
      <c r="R41" s="5"/>
      <c r="S41" s="5"/>
      <c r="T41" s="5"/>
      <c r="U41" s="5"/>
    </row>
    <row r="42" spans="2:21" x14ac:dyDescent="0.25">
      <c r="B42" s="61"/>
      <c r="C42" s="61"/>
      <c r="D42" s="61"/>
      <c r="E42" s="61"/>
      <c r="F42" s="61"/>
      <c r="G42" s="61"/>
      <c r="H42" s="61"/>
      <c r="N42" s="5"/>
      <c r="O42" s="18"/>
      <c r="P42" s="18"/>
      <c r="Q42" s="18"/>
      <c r="R42" s="18"/>
      <c r="S42" s="5"/>
      <c r="T42" s="5"/>
      <c r="U42" s="5"/>
    </row>
    <row r="43" spans="2:21" x14ac:dyDescent="0.25">
      <c r="B43" s="61"/>
      <c r="C43" s="61"/>
      <c r="D43" s="61"/>
      <c r="E43" s="61"/>
      <c r="F43" s="61"/>
      <c r="G43" s="61"/>
      <c r="H43" s="61"/>
      <c r="N43" s="5"/>
      <c r="O43" s="5"/>
      <c r="P43" s="5"/>
      <c r="Q43" s="5"/>
      <c r="R43" s="5"/>
      <c r="S43" s="5"/>
      <c r="T43" s="5"/>
      <c r="U43" s="5"/>
    </row>
    <row r="44" spans="2:21" x14ac:dyDescent="0.25">
      <c r="B44" s="61"/>
      <c r="C44" s="61"/>
      <c r="D44" s="61"/>
      <c r="E44" s="61"/>
      <c r="F44" s="61"/>
      <c r="G44" s="61"/>
      <c r="H44" s="61"/>
      <c r="N44" s="5"/>
      <c r="O44" s="5"/>
      <c r="P44" s="5"/>
      <c r="Q44" s="5"/>
      <c r="R44" s="5"/>
      <c r="S44" s="5"/>
      <c r="T44" s="5"/>
      <c r="U44" s="5"/>
    </row>
    <row r="45" spans="2:21" x14ac:dyDescent="0.25">
      <c r="N45" s="5"/>
      <c r="O45" s="5"/>
      <c r="P45" s="5"/>
      <c r="Q45" s="5"/>
      <c r="R45" s="5"/>
      <c r="S45" s="5"/>
      <c r="T45" s="5"/>
      <c r="U45" s="5"/>
    </row>
    <row r="48" spans="2:21" x14ac:dyDescent="0.25">
      <c r="N48" s="5"/>
      <c r="O48" s="5"/>
      <c r="P48" s="5"/>
      <c r="Q48" s="5"/>
      <c r="R48" s="5"/>
      <c r="S48" s="5"/>
      <c r="T48" s="5"/>
      <c r="U48" s="5"/>
    </row>
    <row r="49" spans="14:21" x14ac:dyDescent="0.25">
      <c r="N49" s="5"/>
      <c r="O49" s="5"/>
      <c r="P49" s="5"/>
      <c r="Q49" s="5"/>
      <c r="R49" s="5"/>
      <c r="S49" s="5"/>
      <c r="T49" s="5"/>
      <c r="U49" s="5"/>
    </row>
    <row r="50" spans="14:21" x14ac:dyDescent="0.25">
      <c r="N50" s="5"/>
      <c r="O50" s="5"/>
      <c r="P50" s="5"/>
      <c r="Q50" s="5"/>
      <c r="R50" s="5"/>
      <c r="S50" s="5"/>
      <c r="T50" s="5"/>
      <c r="U50" s="5"/>
    </row>
    <row r="51" spans="14:21" x14ac:dyDescent="0.25">
      <c r="N51" s="5"/>
      <c r="O51" s="5"/>
      <c r="P51" s="5"/>
      <c r="Q51" s="5"/>
      <c r="R51" s="5"/>
      <c r="S51" s="5"/>
      <c r="T51" s="5"/>
      <c r="U51" s="5"/>
    </row>
    <row r="52" spans="14:21" x14ac:dyDescent="0.25">
      <c r="N52" s="5"/>
      <c r="O52" s="18"/>
      <c r="P52" s="18"/>
      <c r="Q52" s="18"/>
      <c r="R52" s="18"/>
      <c r="S52" s="5"/>
      <c r="T52" s="5"/>
      <c r="U52" s="5"/>
    </row>
    <row r="53" spans="14:21" x14ac:dyDescent="0.25">
      <c r="N53" s="5"/>
      <c r="O53" s="5"/>
      <c r="P53" s="5"/>
      <c r="Q53" s="5"/>
      <c r="R53" s="5"/>
      <c r="S53" s="5"/>
      <c r="T53" s="5"/>
      <c r="U53" s="5"/>
    </row>
    <row r="54" spans="14:21" x14ac:dyDescent="0.25">
      <c r="N54" s="5"/>
      <c r="O54" s="5"/>
      <c r="P54" s="5"/>
      <c r="Q54" s="5"/>
      <c r="R54" s="5"/>
      <c r="S54" s="5"/>
      <c r="T54" s="5"/>
      <c r="U54" s="5"/>
    </row>
    <row r="55" spans="14:21" x14ac:dyDescent="0.25">
      <c r="N55" s="5"/>
      <c r="O55" s="5"/>
      <c r="P55" s="5"/>
      <c r="Q55" s="5"/>
      <c r="R55" s="5"/>
      <c r="S55" s="5"/>
      <c r="T55" s="5"/>
      <c r="U55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76" t="s">
        <v>41</v>
      </c>
      <c r="G117" s="76"/>
      <c r="H117" s="76"/>
      <c r="I117" s="76"/>
      <c r="J117" s="76"/>
      <c r="K117" s="76"/>
      <c r="L117" s="76"/>
      <c r="M117" s="7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49" workbookViewId="0">
      <selection activeCell="A367" sqref="A36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20:V117"/>
  <sheetViews>
    <sheetView tabSelected="1" topLeftCell="A70" zoomScale="145" zoomScaleNormal="145" workbookViewId="0">
      <selection activeCell="L27" sqref="L27"/>
    </sheetView>
  </sheetViews>
  <sheetFormatPr defaultRowHeight="15" x14ac:dyDescent="0.25"/>
  <sheetData>
    <row r="20" spans="13:14" x14ac:dyDescent="0.25">
      <c r="M20" t="s">
        <v>57</v>
      </c>
      <c r="N20">
        <v>1</v>
      </c>
    </row>
    <row r="52" spans="15:16" x14ac:dyDescent="0.25">
      <c r="O52" t="s">
        <v>57</v>
      </c>
      <c r="P52">
        <v>6</v>
      </c>
    </row>
    <row r="83" spans="15:16" x14ac:dyDescent="0.25">
      <c r="O83" t="s">
        <v>57</v>
      </c>
      <c r="P83">
        <v>12</v>
      </c>
    </row>
    <row r="117" spans="21:22" x14ac:dyDescent="0.25">
      <c r="U117" t="s">
        <v>57</v>
      </c>
      <c r="V117">
        <v>19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Depreciation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2025-03-26T10:42:22Z</dcterms:modified>
</cp:coreProperties>
</file>