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A83E975-6EE2-419F-AF1B-782B702079E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(Flat No.7)" sheetId="1" r:id="rId1"/>
    <sheet name=" (Flat No.8) (2)" sheetId="13" r:id="rId2"/>
    <sheet name="RR" sheetId="14" r:id="rId3"/>
    <sheet name="20-20" sheetId="10" r:id="rId4"/>
    <sheet name="Area" sheetId="11" r:id="rId5"/>
    <sheet name="rate" sheetId="12" r:id="rId6"/>
  </sheets>
  <calcPr calcId="191029"/>
</workbook>
</file>

<file path=xl/calcChain.xml><?xml version="1.0" encoding="utf-8"?>
<calcChain xmlns="http://schemas.openxmlformats.org/spreadsheetml/2006/main">
  <c r="B16" i="13" l="1"/>
  <c r="B10" i="13"/>
  <c r="B11" i="13" s="1"/>
  <c r="B12" i="13" s="1"/>
  <c r="B7" i="13"/>
  <c r="B6" i="13"/>
  <c r="B5" i="13"/>
  <c r="H3" i="13"/>
  <c r="H3" i="1"/>
  <c r="B7" i="1"/>
  <c r="N10" i="10"/>
  <c r="O10" i="10" s="1"/>
  <c r="F10" i="10"/>
  <c r="H10" i="10" s="1"/>
  <c r="C10" i="10"/>
  <c r="G10" i="10" s="1"/>
  <c r="N9" i="10"/>
  <c r="O9" i="10" s="1"/>
  <c r="F9" i="10"/>
  <c r="C9" i="10"/>
  <c r="D9" i="10" s="1"/>
  <c r="N8" i="10"/>
  <c r="O8" i="10" s="1"/>
  <c r="F8" i="10"/>
  <c r="C8" i="10"/>
  <c r="D8" i="10" s="1"/>
  <c r="N7" i="10"/>
  <c r="O7" i="10" s="1"/>
  <c r="F7" i="10"/>
  <c r="H7" i="10"/>
  <c r="N6" i="10"/>
  <c r="O6" i="10" s="1"/>
  <c r="F6" i="10"/>
  <c r="G6" i="10"/>
  <c r="N5" i="10"/>
  <c r="O5" i="10" s="1"/>
  <c r="F5" i="10"/>
  <c r="G5" i="10"/>
  <c r="N4" i="10"/>
  <c r="O4" i="10" s="1"/>
  <c r="G4" i="10"/>
  <c r="F4" i="10"/>
  <c r="H4" i="10"/>
  <c r="N3" i="10"/>
  <c r="O3" i="10" s="1"/>
  <c r="G3" i="10"/>
  <c r="F3" i="10"/>
  <c r="H3" i="10"/>
  <c r="N2" i="10"/>
  <c r="F2" i="10"/>
  <c r="C2" i="10"/>
  <c r="D2" i="10" s="1"/>
  <c r="H2" i="10" s="1"/>
  <c r="B13" i="13" l="1"/>
  <c r="B17" i="13" s="1"/>
  <c r="H5" i="10"/>
  <c r="H9" i="10"/>
  <c r="G8" i="10"/>
  <c r="G7" i="10"/>
  <c r="H6" i="10"/>
  <c r="O2" i="10"/>
  <c r="H8" i="10"/>
  <c r="G9" i="10"/>
  <c r="G2" i="10"/>
  <c r="B18" i="13" l="1"/>
  <c r="B19" i="13"/>
  <c r="B20" i="13"/>
  <c r="B16" i="1"/>
  <c r="B10" i="1"/>
  <c r="B5" i="1"/>
  <c r="B6" i="1" s="1"/>
  <c r="B11" i="1" l="1"/>
  <c r="B12" i="1" s="1"/>
  <c r="B13" i="1" s="1"/>
  <c r="B17" i="1" s="1"/>
  <c r="B20" i="1" l="1"/>
  <c r="B19" i="1"/>
  <c r="B18" i="1"/>
</calcChain>
</file>

<file path=xl/sharedStrings.xml><?xml version="1.0" encoding="utf-8"?>
<sst xmlns="http://schemas.openxmlformats.org/spreadsheetml/2006/main" count="43" uniqueCount="28">
  <si>
    <t>Value</t>
  </si>
  <si>
    <t>Carpet area</t>
  </si>
  <si>
    <t xml:space="preserve">                </t>
  </si>
  <si>
    <t>Cosmos</t>
  </si>
  <si>
    <t>Sr. No.</t>
  </si>
  <si>
    <t>Built up area (10%)</t>
  </si>
  <si>
    <t>Saleable area (20 + 20%)</t>
  </si>
  <si>
    <t>Rate on Carpet area</t>
  </si>
  <si>
    <t>Rate on Built up  area (20%)</t>
  </si>
  <si>
    <t>Rate on Saleable area (20 + 20%)</t>
  </si>
  <si>
    <t>Floor</t>
  </si>
  <si>
    <t>Flat No</t>
  </si>
  <si>
    <t>CA</t>
  </si>
  <si>
    <t>Bal</t>
  </si>
  <si>
    <t>Tot CA</t>
  </si>
  <si>
    <t>BUA (10%)</t>
  </si>
  <si>
    <t>CA Rate</t>
  </si>
  <si>
    <t>BUA Rate</t>
  </si>
  <si>
    <t>Rate</t>
  </si>
  <si>
    <t>Lead No. 12705</t>
  </si>
  <si>
    <r>
      <t>CB -Ghatkopar West Branch- Sachin Bhawarlal Sharma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Flat No. 7, 2nd Floor,vareaniam Plaza, Plot No. 20, Village - Kulgaon, Taluka - Ambernath, District - Thane </t>
    </r>
  </si>
  <si>
    <t>Sq. M.</t>
  </si>
  <si>
    <t>Sq. Ft.</t>
  </si>
  <si>
    <t>As per Agreement</t>
  </si>
  <si>
    <t>1 BHK</t>
  </si>
  <si>
    <t>BUA (40%)</t>
  </si>
  <si>
    <t>Approx</t>
  </si>
  <si>
    <r>
      <t>CB -Ghatkopar West Branch- Sachin Bhawarlal Sharma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Flat No. 8, 2nd Floor,vareaniam Plaza, Plot No. 20, Village - Kulgaon, Taluka - Ambernath, District - Thane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</si>
</sst>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3" xfId="0" applyBorder="1"/>
    <xf numFmtId="43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43" fontId="2" fillId="0" borderId="0" xfId="0" applyNumberFormat="1" applyFont="1"/>
    <xf numFmtId="0" fontId="3" fillId="0" borderId="0" xfId="2" applyFill="1" applyBorder="1" applyAlignment="1" applyProtection="1"/>
    <xf numFmtId="0" fontId="5" fillId="0" borderId="1" xfId="0" applyFont="1" applyBorder="1" applyAlignment="1">
      <alignment horizontal="center"/>
    </xf>
    <xf numFmtId="43" fontId="4" fillId="0" borderId="1" xfId="0" applyNumberFormat="1" applyFont="1" applyBorder="1"/>
    <xf numFmtId="10" fontId="4" fillId="0" borderId="1" xfId="1" applyNumberFormat="1" applyFont="1" applyBorder="1"/>
    <xf numFmtId="43" fontId="4" fillId="0" borderId="1" xfId="1" applyFont="1" applyBorder="1"/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/>
    <xf numFmtId="43" fontId="6" fillId="2" borderId="1" xfId="0" applyNumberFormat="1" applyFont="1" applyFill="1" applyBorder="1"/>
    <xf numFmtId="43" fontId="5" fillId="2" borderId="1" xfId="0" applyNumberFormat="1" applyFont="1" applyFill="1" applyBorder="1"/>
    <xf numFmtId="0" fontId="5" fillId="2" borderId="1" xfId="0" applyFont="1" applyFill="1" applyBorder="1"/>
    <xf numFmtId="0" fontId="6" fillId="2" borderId="1" xfId="1" applyNumberFormat="1" applyFont="1" applyFill="1" applyBorder="1"/>
    <xf numFmtId="0" fontId="6" fillId="2" borderId="1" xfId="1" applyNumberFormat="1" applyFont="1" applyFill="1" applyBorder="1" applyAlignment="1">
      <alignment wrapText="1"/>
    </xf>
    <xf numFmtId="10" fontId="6" fillId="2" borderId="1" xfId="1" applyNumberFormat="1" applyFont="1" applyFill="1" applyBorder="1"/>
    <xf numFmtId="43" fontId="6" fillId="2" borderId="1" xfId="1" applyFont="1" applyFill="1" applyBorder="1"/>
    <xf numFmtId="164" fontId="0" fillId="0" borderId="1" xfId="0" applyNumberFormat="1" applyBorder="1"/>
    <xf numFmtId="165" fontId="2" fillId="0" borderId="1" xfId="0" applyNumberFormat="1" applyFont="1" applyBorder="1"/>
    <xf numFmtId="0" fontId="7" fillId="3" borderId="0" xfId="0" applyFont="1" applyFill="1"/>
    <xf numFmtId="0" fontId="0" fillId="0" borderId="0" xfId="0" applyAlignment="1">
      <alignment wrapText="1"/>
    </xf>
    <xf numFmtId="4" fontId="0" fillId="0" borderId="0" xfId="0" applyNumberFormat="1"/>
    <xf numFmtId="43" fontId="0" fillId="0" borderId="0" xfId="1" applyFont="1" applyFill="1"/>
    <xf numFmtId="3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6" fillId="3" borderId="1" xfId="1" applyNumberFormat="1" applyFont="1" applyFill="1" applyBorder="1"/>
    <xf numFmtId="43" fontId="8" fillId="3" borderId="1" xfId="0" applyNumberFormat="1" applyFont="1" applyFill="1" applyBorder="1"/>
    <xf numFmtId="0" fontId="0" fillId="3" borderId="0" xfId="0" applyFill="1"/>
    <xf numFmtId="43" fontId="0" fillId="3" borderId="0" xfId="0" applyNumberFormat="1" applyFill="1"/>
    <xf numFmtId="43" fontId="2" fillId="3" borderId="0" xfId="0" applyNumberFormat="1" applyFont="1" applyFill="1"/>
    <xf numFmtId="2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3" borderId="0" xfId="0" applyFont="1" applyFill="1"/>
    <xf numFmtId="0" fontId="7" fillId="3" borderId="0" xfId="0" applyFont="1" applyFill="1" applyAlignment="1">
      <alignment horizontal="center"/>
    </xf>
    <xf numFmtId="2" fontId="7" fillId="3" borderId="0" xfId="0" applyNumberFormat="1" applyFont="1" applyFill="1"/>
    <xf numFmtId="0" fontId="7" fillId="3" borderId="0" xfId="0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43" fontId="4" fillId="3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277540</xdr:colOff>
      <xdr:row>43</xdr:row>
      <xdr:rowOff>172591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1FC147-C3B1-76D4-D324-A877B7A1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421540" cy="8173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opLeftCell="A7" zoomScale="130" zoomScaleNormal="130" workbookViewId="0">
      <selection activeCell="C29" sqref="C29"/>
    </sheetView>
  </sheetViews>
  <sheetFormatPr defaultRowHeight="15" x14ac:dyDescent="0.25"/>
  <cols>
    <col min="2" max="2" width="21.140625" style="3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0" max="10" width="20.28515625" bestFit="1" customWidth="1"/>
    <col min="11" max="11" width="11.42578125" bestFit="1" customWidth="1"/>
    <col min="12" max="12" width="12.42578125" bestFit="1" customWidth="1"/>
    <col min="13" max="13" width="14.28515625" bestFit="1" customWidth="1"/>
    <col min="14" max="14" width="11.5703125" bestFit="1" customWidth="1"/>
    <col min="15" max="15" width="11.42578125" bestFit="1" customWidth="1"/>
  </cols>
  <sheetData>
    <row r="1" spans="2:8" x14ac:dyDescent="0.25">
      <c r="B1" s="5"/>
      <c r="D1" s="3"/>
      <c r="E1" s="32"/>
      <c r="F1" s="32"/>
      <c r="G1" s="35" t="s">
        <v>21</v>
      </c>
      <c r="H1" s="36" t="s">
        <v>22</v>
      </c>
    </row>
    <row r="2" spans="2:8" ht="18.75" x14ac:dyDescent="0.3">
      <c r="B2" s="12" t="s">
        <v>3</v>
      </c>
      <c r="C2" s="8"/>
      <c r="D2" s="3"/>
      <c r="E2" s="37" t="s">
        <v>23</v>
      </c>
      <c r="F2" s="38" t="s">
        <v>12</v>
      </c>
      <c r="G2" s="39"/>
      <c r="H2" s="35">
        <v>438</v>
      </c>
    </row>
    <row r="3" spans="2:8" ht="16.5" x14ac:dyDescent="0.3">
      <c r="B3" s="17">
        <v>2025</v>
      </c>
      <c r="C3" s="9"/>
      <c r="D3" s="3"/>
      <c r="E3" s="40" t="s">
        <v>24</v>
      </c>
      <c r="F3" s="40" t="s">
        <v>25</v>
      </c>
      <c r="G3" s="35">
        <v>57.15</v>
      </c>
      <c r="H3" s="41">
        <f>G3*10.764</f>
        <v>615.1626</v>
      </c>
    </row>
    <row r="4" spans="2:8" ht="16.5" x14ac:dyDescent="0.3">
      <c r="B4" s="30">
        <v>2011</v>
      </c>
      <c r="C4" s="42" t="s">
        <v>26</v>
      </c>
      <c r="D4" s="3"/>
      <c r="H4" s="1"/>
    </row>
    <row r="5" spans="2:8" ht="16.5" x14ac:dyDescent="0.3">
      <c r="B5" s="18">
        <f>B3-B4</f>
        <v>14</v>
      </c>
      <c r="C5" s="4"/>
      <c r="D5" s="3"/>
      <c r="H5" s="1"/>
    </row>
    <row r="6" spans="2:8" ht="16.5" x14ac:dyDescent="0.3">
      <c r="B6" s="17">
        <f>60-B5</f>
        <v>46</v>
      </c>
      <c r="C6" s="4"/>
      <c r="D6" s="3"/>
      <c r="H6" s="1"/>
    </row>
    <row r="7" spans="2:8" ht="16.5" x14ac:dyDescent="0.3">
      <c r="B7" s="14">
        <f>615*2300</f>
        <v>1414500</v>
      </c>
      <c r="C7" s="4"/>
      <c r="D7" s="3"/>
      <c r="H7" s="1"/>
    </row>
    <row r="8" spans="2:8" ht="16.5" x14ac:dyDescent="0.3">
      <c r="B8" s="13"/>
      <c r="C8" s="4"/>
      <c r="D8" s="3"/>
      <c r="H8" s="1"/>
    </row>
    <row r="9" spans="2:8" ht="16.5" x14ac:dyDescent="0.3">
      <c r="B9" s="13"/>
      <c r="C9" s="4"/>
      <c r="D9" s="3"/>
      <c r="H9" s="1"/>
    </row>
    <row r="10" spans="2:8" ht="16.5" x14ac:dyDescent="0.3">
      <c r="B10" s="13">
        <f>100-10</f>
        <v>90</v>
      </c>
      <c r="C10" s="4"/>
      <c r="D10" s="3"/>
      <c r="H10" s="1"/>
    </row>
    <row r="11" spans="2:8" ht="16.5" x14ac:dyDescent="0.3">
      <c r="B11" s="13">
        <f>B10*B5/60</f>
        <v>21</v>
      </c>
      <c r="C11" s="10"/>
      <c r="D11" s="3"/>
      <c r="H11" s="1"/>
    </row>
    <row r="12" spans="2:8" ht="16.5" x14ac:dyDescent="0.3">
      <c r="B12" s="19">
        <f>B11%</f>
        <v>0.21</v>
      </c>
      <c r="C12" s="4"/>
      <c r="D12" s="3"/>
      <c r="H12" s="1"/>
    </row>
    <row r="13" spans="2:8" ht="16.5" x14ac:dyDescent="0.3">
      <c r="B13" s="20">
        <f>ROUND((B7*B12),0)</f>
        <v>297045</v>
      </c>
      <c r="C13" s="11"/>
      <c r="D13" s="3"/>
      <c r="H13" s="1"/>
    </row>
    <row r="14" spans="2:8" ht="16.5" x14ac:dyDescent="0.3">
      <c r="B14" s="20">
        <v>438</v>
      </c>
      <c r="C14" s="31" t="s">
        <v>12</v>
      </c>
      <c r="D14" s="3"/>
      <c r="H14" s="1"/>
    </row>
    <row r="15" spans="2:8" ht="16.5" x14ac:dyDescent="0.3">
      <c r="B15" s="17">
        <v>6800</v>
      </c>
      <c r="C15" s="31" t="s">
        <v>18</v>
      </c>
      <c r="D15" s="3"/>
      <c r="H15" s="1"/>
    </row>
    <row r="16" spans="2:8" ht="16.5" x14ac:dyDescent="0.3">
      <c r="B16" s="14">
        <f>B15*B14</f>
        <v>2978400</v>
      </c>
      <c r="C16" s="4"/>
      <c r="D16" s="3"/>
      <c r="H16" s="1"/>
    </row>
    <row r="17" spans="1:14" ht="16.5" x14ac:dyDescent="0.3">
      <c r="B17" s="15">
        <f>B16-B13</f>
        <v>2681355</v>
      </c>
      <c r="C17" s="21"/>
      <c r="D17" s="2"/>
      <c r="H17" s="1"/>
      <c r="N17" s="2"/>
    </row>
    <row r="18" spans="1:14" ht="16.5" x14ac:dyDescent="0.3">
      <c r="B18" s="15">
        <f>B17*0.9</f>
        <v>2413219.5</v>
      </c>
      <c r="C18" s="4"/>
      <c r="D18" s="3"/>
      <c r="H18" s="1"/>
      <c r="N18" s="2"/>
    </row>
    <row r="19" spans="1:14" ht="16.5" x14ac:dyDescent="0.3">
      <c r="B19" s="15">
        <f>B17*0.8</f>
        <v>2145084</v>
      </c>
      <c r="C19" s="4"/>
      <c r="D19" s="3"/>
      <c r="H19" s="1"/>
      <c r="N19" s="2"/>
    </row>
    <row r="20" spans="1:14" ht="16.5" x14ac:dyDescent="0.3">
      <c r="B20" s="15">
        <f>B17*0.025/12</f>
        <v>5586.15625</v>
      </c>
      <c r="C20" s="9"/>
      <c r="D20" s="2"/>
      <c r="E20" s="2"/>
      <c r="F20" s="2"/>
      <c r="H20" s="1"/>
    </row>
    <row r="21" spans="1:14" ht="16.5" x14ac:dyDescent="0.3">
      <c r="B21" s="16"/>
      <c r="C21" s="22"/>
      <c r="D21" s="2"/>
      <c r="H21" s="2"/>
    </row>
    <row r="22" spans="1:14" x14ac:dyDescent="0.25">
      <c r="B22" s="6"/>
      <c r="E22" s="23" t="s">
        <v>19</v>
      </c>
    </row>
    <row r="23" spans="1:14" x14ac:dyDescent="0.25">
      <c r="B23" s="6"/>
    </row>
    <row r="24" spans="1:14" x14ac:dyDescent="0.25">
      <c r="A24" s="32" t="s">
        <v>20</v>
      </c>
      <c r="B24" s="32"/>
      <c r="C24" s="33"/>
      <c r="D24" s="34"/>
    </row>
    <row r="25" spans="1:14" x14ac:dyDescent="0.25">
      <c r="B25" s="6"/>
    </row>
    <row r="26" spans="1:14" x14ac:dyDescent="0.25">
      <c r="B26" s="6"/>
      <c r="C26" s="2"/>
      <c r="E26" t="s">
        <v>2</v>
      </c>
    </row>
    <row r="27" spans="1:14" x14ac:dyDescent="0.25">
      <c r="B27" s="6"/>
    </row>
    <row r="28" spans="1:14" x14ac:dyDescent="0.25">
      <c r="B28" s="6"/>
    </row>
    <row r="29" spans="1:14" x14ac:dyDescent="0.25">
      <c r="B29" s="6"/>
    </row>
    <row r="30" spans="1:14" x14ac:dyDescent="0.25">
      <c r="B30" s="6"/>
    </row>
    <row r="31" spans="1:14" x14ac:dyDescent="0.25">
      <c r="B31" s="6"/>
    </row>
    <row r="32" spans="1:14" x14ac:dyDescent="0.25">
      <c r="B32" s="6"/>
    </row>
    <row r="33" spans="5:10" x14ac:dyDescent="0.25">
      <c r="E33" s="2"/>
    </row>
    <row r="34" spans="5:10" x14ac:dyDescent="0.25">
      <c r="E34" s="2"/>
    </row>
    <row r="35" spans="5:10" x14ac:dyDescent="0.25">
      <c r="E35" s="2"/>
    </row>
    <row r="36" spans="5:10" ht="17.25" x14ac:dyDescent="0.3">
      <c r="E36" s="2"/>
      <c r="J36" s="7"/>
    </row>
    <row r="37" spans="5:10" ht="17.25" x14ac:dyDescent="0.3">
      <c r="E37" s="2"/>
      <c r="J37" s="7"/>
    </row>
    <row r="38" spans="5:10" x14ac:dyDescent="0.25">
      <c r="E38" s="2"/>
    </row>
    <row r="39" spans="5:10" x14ac:dyDescent="0.25">
      <c r="E39" s="2"/>
    </row>
    <row r="40" spans="5:10" x14ac:dyDescent="0.25">
      <c r="E40" s="2"/>
    </row>
    <row r="41" spans="5:10" x14ac:dyDescent="0.25">
      <c r="E41" s="2"/>
    </row>
    <row r="42" spans="5:10" x14ac:dyDescent="0.25">
      <c r="E42" s="2"/>
    </row>
    <row r="43" spans="5:10" x14ac:dyDescent="0.25">
      <c r="E43" s="2"/>
    </row>
    <row r="44" spans="5:10" x14ac:dyDescent="0.25">
      <c r="E44" s="2"/>
    </row>
    <row r="45" spans="5:10" x14ac:dyDescent="0.25">
      <c r="E45" s="2"/>
    </row>
    <row r="46" spans="5:10" x14ac:dyDescent="0.25">
      <c r="E46" s="2"/>
    </row>
    <row r="47" spans="5:10" x14ac:dyDescent="0.25">
      <c r="E47" s="2"/>
    </row>
    <row r="73" spans="3:5" x14ac:dyDescent="0.25">
      <c r="C73" s="2"/>
      <c r="D73" s="2"/>
      <c r="E7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5134-2396-42BE-A7A6-E1B834E3B391}">
  <dimension ref="A1:N73"/>
  <sheetViews>
    <sheetView topLeftCell="A7" zoomScale="130" zoomScaleNormal="130" workbookViewId="0">
      <selection activeCell="C27" sqref="C27"/>
    </sheetView>
  </sheetViews>
  <sheetFormatPr defaultRowHeight="15" x14ac:dyDescent="0.25"/>
  <cols>
    <col min="2" max="2" width="21.140625" style="3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0" max="10" width="20.28515625" bestFit="1" customWidth="1"/>
    <col min="11" max="11" width="11.42578125" bestFit="1" customWidth="1"/>
    <col min="12" max="12" width="12.42578125" bestFit="1" customWidth="1"/>
    <col min="13" max="13" width="14.28515625" bestFit="1" customWidth="1"/>
    <col min="14" max="14" width="11.5703125" bestFit="1" customWidth="1"/>
    <col min="15" max="15" width="11.42578125" bestFit="1" customWidth="1"/>
  </cols>
  <sheetData>
    <row r="1" spans="2:8" x14ac:dyDescent="0.25">
      <c r="B1" s="5"/>
      <c r="D1" s="3"/>
      <c r="E1" s="32"/>
      <c r="F1" s="32"/>
      <c r="G1" s="35" t="s">
        <v>21</v>
      </c>
      <c r="H1" s="36" t="s">
        <v>22</v>
      </c>
    </row>
    <row r="2" spans="2:8" ht="18.75" x14ac:dyDescent="0.3">
      <c r="B2" s="12" t="s">
        <v>3</v>
      </c>
      <c r="C2" s="8"/>
      <c r="D2" s="3"/>
      <c r="E2" s="37" t="s">
        <v>23</v>
      </c>
      <c r="F2" s="38" t="s">
        <v>12</v>
      </c>
      <c r="G2" s="39"/>
      <c r="H2" s="35">
        <v>438</v>
      </c>
    </row>
    <row r="3" spans="2:8" ht="16.5" x14ac:dyDescent="0.3">
      <c r="B3" s="17">
        <v>2025</v>
      </c>
      <c r="C3" s="9"/>
      <c r="D3" s="3"/>
      <c r="E3" s="40" t="s">
        <v>24</v>
      </c>
      <c r="F3" s="40" t="s">
        <v>25</v>
      </c>
      <c r="G3" s="35">
        <v>57.15</v>
      </c>
      <c r="H3" s="41">
        <f>G3*10.764</f>
        <v>615.1626</v>
      </c>
    </row>
    <row r="4" spans="2:8" ht="16.5" x14ac:dyDescent="0.3">
      <c r="B4" s="30">
        <v>2011</v>
      </c>
      <c r="C4" s="42" t="s">
        <v>26</v>
      </c>
      <c r="D4" s="3"/>
      <c r="H4" s="1"/>
    </row>
    <row r="5" spans="2:8" ht="16.5" x14ac:dyDescent="0.3">
      <c r="B5" s="18">
        <f>B3-B4</f>
        <v>14</v>
      </c>
      <c r="C5" s="4"/>
      <c r="D5" s="3"/>
      <c r="H5" s="1"/>
    </row>
    <row r="6" spans="2:8" ht="16.5" x14ac:dyDescent="0.3">
      <c r="B6" s="17">
        <f>60-B5</f>
        <v>46</v>
      </c>
      <c r="C6" s="4"/>
      <c r="D6" s="3"/>
      <c r="H6" s="1"/>
    </row>
    <row r="7" spans="2:8" ht="16.5" x14ac:dyDescent="0.3">
      <c r="B7" s="14">
        <f>615*2300</f>
        <v>1414500</v>
      </c>
      <c r="C7" s="4"/>
      <c r="D7" s="3"/>
      <c r="H7" s="1"/>
    </row>
    <row r="8" spans="2:8" ht="16.5" x14ac:dyDescent="0.3">
      <c r="B8" s="13"/>
      <c r="C8" s="4"/>
      <c r="D8" s="3"/>
      <c r="H8" s="1"/>
    </row>
    <row r="9" spans="2:8" ht="16.5" x14ac:dyDescent="0.3">
      <c r="B9" s="13"/>
      <c r="C9" s="4"/>
      <c r="D9" s="3"/>
      <c r="H9" s="1"/>
    </row>
    <row r="10" spans="2:8" ht="16.5" x14ac:dyDescent="0.3">
      <c r="B10" s="13">
        <f>100-10</f>
        <v>90</v>
      </c>
      <c r="C10" s="4"/>
      <c r="D10" s="3"/>
      <c r="H10" s="1"/>
    </row>
    <row r="11" spans="2:8" ht="16.5" x14ac:dyDescent="0.3">
      <c r="B11" s="13">
        <f>B10*B5/60</f>
        <v>21</v>
      </c>
      <c r="C11" s="10"/>
      <c r="D11" s="3"/>
      <c r="H11" s="1"/>
    </row>
    <row r="12" spans="2:8" ht="16.5" x14ac:dyDescent="0.3">
      <c r="B12" s="19">
        <f>B11%</f>
        <v>0.21</v>
      </c>
      <c r="C12" s="4"/>
      <c r="D12" s="3"/>
      <c r="H12" s="1"/>
    </row>
    <row r="13" spans="2:8" ht="16.5" x14ac:dyDescent="0.3">
      <c r="B13" s="20">
        <f>ROUND((B7*B12),0)</f>
        <v>297045</v>
      </c>
      <c r="C13" s="11"/>
      <c r="D13" s="3"/>
      <c r="H13" s="1"/>
    </row>
    <row r="14" spans="2:8" ht="16.5" x14ac:dyDescent="0.3">
      <c r="B14" s="20">
        <v>438</v>
      </c>
      <c r="C14" s="31" t="s">
        <v>12</v>
      </c>
      <c r="D14" s="3"/>
      <c r="H14" s="1"/>
    </row>
    <row r="15" spans="2:8" ht="16.5" x14ac:dyDescent="0.3">
      <c r="B15" s="17">
        <v>6800</v>
      </c>
      <c r="C15" s="31" t="s">
        <v>18</v>
      </c>
      <c r="D15" s="3"/>
      <c r="H15" s="1"/>
    </row>
    <row r="16" spans="2:8" ht="16.5" x14ac:dyDescent="0.3">
      <c r="B16" s="14">
        <f>B15*B14</f>
        <v>2978400</v>
      </c>
      <c r="C16" s="4"/>
      <c r="D16" s="3"/>
      <c r="H16" s="1"/>
    </row>
    <row r="17" spans="1:14" ht="16.5" x14ac:dyDescent="0.3">
      <c r="B17" s="15">
        <f>B16-B13</f>
        <v>2681355</v>
      </c>
      <c r="C17" s="21"/>
      <c r="D17" s="2"/>
      <c r="H17" s="1"/>
      <c r="N17" s="2"/>
    </row>
    <row r="18" spans="1:14" ht="16.5" x14ac:dyDescent="0.3">
      <c r="B18" s="15">
        <f>B17*0.9</f>
        <v>2413219.5</v>
      </c>
      <c r="C18" s="4"/>
      <c r="D18" s="3"/>
      <c r="H18" s="1"/>
      <c r="N18" s="2"/>
    </row>
    <row r="19" spans="1:14" ht="16.5" x14ac:dyDescent="0.3">
      <c r="B19" s="15">
        <f>B17*0.8</f>
        <v>2145084</v>
      </c>
      <c r="C19" s="4"/>
      <c r="D19" s="3"/>
      <c r="H19" s="1"/>
      <c r="N19" s="2"/>
    </row>
    <row r="20" spans="1:14" ht="16.5" x14ac:dyDescent="0.3">
      <c r="B20" s="15">
        <f>B17*0.025/12</f>
        <v>5586.15625</v>
      </c>
      <c r="C20" s="9"/>
      <c r="D20" s="2"/>
      <c r="E20" s="2"/>
      <c r="F20" s="2"/>
      <c r="H20" s="1"/>
    </row>
    <row r="21" spans="1:14" ht="16.5" x14ac:dyDescent="0.3">
      <c r="B21" s="16"/>
      <c r="C21" s="22"/>
      <c r="D21" s="2"/>
      <c r="H21" s="2"/>
    </row>
    <row r="22" spans="1:14" x14ac:dyDescent="0.25">
      <c r="B22" s="6"/>
      <c r="E22" s="23" t="s">
        <v>19</v>
      </c>
    </row>
    <row r="23" spans="1:14" x14ac:dyDescent="0.25">
      <c r="B23" s="6"/>
    </row>
    <row r="24" spans="1:14" x14ac:dyDescent="0.25">
      <c r="A24" s="32" t="s">
        <v>27</v>
      </c>
      <c r="B24" s="32"/>
      <c r="C24" s="33"/>
      <c r="D24" s="34"/>
    </row>
    <row r="25" spans="1:14" x14ac:dyDescent="0.25">
      <c r="B25" s="6"/>
    </row>
    <row r="26" spans="1:14" x14ac:dyDescent="0.25">
      <c r="B26" s="6"/>
      <c r="C26" s="2"/>
      <c r="E26" t="s">
        <v>2</v>
      </c>
    </row>
    <row r="27" spans="1:14" x14ac:dyDescent="0.25">
      <c r="B27" s="6"/>
    </row>
    <row r="28" spans="1:14" x14ac:dyDescent="0.25">
      <c r="B28" s="6"/>
    </row>
    <row r="29" spans="1:14" x14ac:dyDescent="0.25">
      <c r="B29" s="6"/>
    </row>
    <row r="30" spans="1:14" x14ac:dyDescent="0.25">
      <c r="B30" s="6"/>
    </row>
    <row r="31" spans="1:14" x14ac:dyDescent="0.25">
      <c r="B31" s="6"/>
    </row>
    <row r="32" spans="1:14" x14ac:dyDescent="0.25">
      <c r="B32" s="6"/>
    </row>
    <row r="33" spans="5:10" x14ac:dyDescent="0.25">
      <c r="E33" s="2"/>
    </row>
    <row r="34" spans="5:10" x14ac:dyDescent="0.25">
      <c r="E34" s="2"/>
    </row>
    <row r="35" spans="5:10" x14ac:dyDescent="0.25">
      <c r="E35" s="2"/>
    </row>
    <row r="36" spans="5:10" ht="17.25" x14ac:dyDescent="0.3">
      <c r="E36" s="2"/>
      <c r="J36" s="7"/>
    </row>
    <row r="37" spans="5:10" ht="17.25" x14ac:dyDescent="0.3">
      <c r="E37" s="2"/>
      <c r="J37" s="7"/>
    </row>
    <row r="38" spans="5:10" x14ac:dyDescent="0.25">
      <c r="E38" s="2"/>
    </row>
    <row r="39" spans="5:10" x14ac:dyDescent="0.25">
      <c r="E39" s="2"/>
    </row>
    <row r="40" spans="5:10" x14ac:dyDescent="0.25">
      <c r="E40" s="2"/>
    </row>
    <row r="41" spans="5:10" x14ac:dyDescent="0.25">
      <c r="E41" s="2"/>
    </row>
    <row r="42" spans="5:10" x14ac:dyDescent="0.25">
      <c r="E42" s="2"/>
    </row>
    <row r="43" spans="5:10" x14ac:dyDescent="0.25">
      <c r="E43" s="2"/>
    </row>
    <row r="44" spans="5:10" x14ac:dyDescent="0.25">
      <c r="E44" s="2"/>
    </row>
    <row r="45" spans="5:10" x14ac:dyDescent="0.25">
      <c r="E45" s="2"/>
    </row>
    <row r="46" spans="5:10" x14ac:dyDescent="0.25">
      <c r="E46" s="2"/>
    </row>
    <row r="47" spans="5:10" x14ac:dyDescent="0.25">
      <c r="E47" s="2"/>
    </row>
    <row r="73" spans="3:5" x14ac:dyDescent="0.25">
      <c r="C73" s="2"/>
      <c r="D73" s="2"/>
      <c r="E73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993A-F784-47C7-BD74-72F0FD2ABD1C}">
  <dimension ref="A1"/>
  <sheetViews>
    <sheetView tabSelected="1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"/>
  <sheetViews>
    <sheetView workbookViewId="0">
      <selection activeCell="I23" sqref="I23"/>
    </sheetView>
  </sheetViews>
  <sheetFormatPr defaultRowHeight="15" x14ac:dyDescent="0.25"/>
  <cols>
    <col min="5" max="5" width="14.28515625" customWidth="1"/>
    <col min="6" max="6" width="14.7109375" customWidth="1"/>
    <col min="7" max="7" width="13.140625" customWidth="1"/>
    <col min="16" max="16" width="16.28515625" customWidth="1"/>
    <col min="17" max="17" width="12.5703125" customWidth="1"/>
    <col min="18" max="18" width="16.140625" customWidth="1"/>
  </cols>
  <sheetData>
    <row r="1" spans="1:18" ht="60" x14ac:dyDescent="0.25">
      <c r="A1" s="24" t="s">
        <v>4</v>
      </c>
      <c r="B1" s="24" t="s">
        <v>1</v>
      </c>
      <c r="C1" s="24" t="s">
        <v>5</v>
      </c>
      <c r="D1" s="24" t="s">
        <v>6</v>
      </c>
      <c r="E1" s="24" t="s">
        <v>0</v>
      </c>
      <c r="F1" s="24" t="s">
        <v>7</v>
      </c>
      <c r="G1" s="24" t="s">
        <v>8</v>
      </c>
      <c r="H1" s="24" t="s">
        <v>9</v>
      </c>
      <c r="I1" s="24" t="s">
        <v>10</v>
      </c>
      <c r="J1" s="24" t="s">
        <v>11</v>
      </c>
      <c r="K1" s="24"/>
      <c r="L1" s="24" t="s">
        <v>12</v>
      </c>
      <c r="M1" s="24" t="s">
        <v>13</v>
      </c>
      <c r="N1" s="24" t="s">
        <v>14</v>
      </c>
      <c r="O1" s="24" t="s">
        <v>15</v>
      </c>
      <c r="P1" s="24" t="s">
        <v>0</v>
      </c>
      <c r="Q1" s="24" t="s">
        <v>16</v>
      </c>
      <c r="R1" s="24" t="s">
        <v>17</v>
      </c>
    </row>
    <row r="2" spans="1:18" x14ac:dyDescent="0.25">
      <c r="C2">
        <f>B2*1.1</f>
        <v>0</v>
      </c>
      <c r="D2" s="25">
        <f>C2*1.2</f>
        <v>0</v>
      </c>
      <c r="E2" s="25"/>
      <c r="F2" s="25" t="e">
        <f>E2/B2</f>
        <v>#DIV/0!</v>
      </c>
      <c r="G2" s="26" t="e">
        <f>E2/C2</f>
        <v>#DIV/0!</v>
      </c>
      <c r="H2" t="e">
        <f>E2/D2</f>
        <v>#DIV/0!</v>
      </c>
      <c r="L2" s="27"/>
      <c r="M2" s="27"/>
      <c r="N2" s="27">
        <f>L2+M2</f>
        <v>0</v>
      </c>
      <c r="O2" s="25">
        <f>N2*1.1</f>
        <v>0</v>
      </c>
      <c r="P2" s="25"/>
      <c r="Q2" s="25"/>
      <c r="R2" s="25"/>
    </row>
    <row r="3" spans="1:18" x14ac:dyDescent="0.25">
      <c r="B3" s="28"/>
      <c r="D3" s="25"/>
      <c r="E3" s="25"/>
      <c r="F3" s="25" t="e">
        <f t="shared" ref="F3:F6" si="0">E3/B3</f>
        <v>#DIV/0!</v>
      </c>
      <c r="G3" s="26" t="e">
        <f t="shared" ref="G3:G7" si="1">E3/C3</f>
        <v>#DIV/0!</v>
      </c>
      <c r="H3" t="e">
        <f t="shared" ref="H3:H7" si="2">E3/D3</f>
        <v>#DIV/0!</v>
      </c>
      <c r="L3" s="27"/>
      <c r="M3" s="27"/>
      <c r="N3" s="27">
        <f t="shared" ref="N3:N10" si="3">L3+M3</f>
        <v>0</v>
      </c>
      <c r="O3" s="25">
        <f t="shared" ref="O3:O10" si="4">N3*1.1</f>
        <v>0</v>
      </c>
      <c r="P3" s="25"/>
      <c r="Q3" s="25"/>
      <c r="R3" s="25"/>
    </row>
    <row r="4" spans="1:18" x14ac:dyDescent="0.25">
      <c r="B4" s="29"/>
      <c r="D4" s="25"/>
      <c r="E4" s="25"/>
      <c r="F4" s="25" t="e">
        <f t="shared" si="0"/>
        <v>#DIV/0!</v>
      </c>
      <c r="G4" s="26" t="e">
        <f t="shared" si="1"/>
        <v>#DIV/0!</v>
      </c>
      <c r="H4" t="e">
        <f t="shared" si="2"/>
        <v>#DIV/0!</v>
      </c>
      <c r="L4" s="27"/>
      <c r="M4" s="27"/>
      <c r="N4" s="27">
        <f t="shared" si="3"/>
        <v>0</v>
      </c>
      <c r="O4" s="25">
        <f t="shared" si="4"/>
        <v>0</v>
      </c>
      <c r="P4" s="25"/>
      <c r="Q4" s="25"/>
      <c r="R4" s="25"/>
    </row>
    <row r="5" spans="1:18" x14ac:dyDescent="0.25">
      <c r="B5" s="29"/>
      <c r="D5" s="25"/>
      <c r="E5" s="25"/>
      <c r="F5" s="25" t="e">
        <f t="shared" si="0"/>
        <v>#DIV/0!</v>
      </c>
      <c r="G5" s="26" t="e">
        <f t="shared" si="1"/>
        <v>#DIV/0!</v>
      </c>
      <c r="H5" t="e">
        <f t="shared" si="2"/>
        <v>#DIV/0!</v>
      </c>
      <c r="L5" s="27"/>
      <c r="M5" s="27"/>
      <c r="N5" s="27">
        <f t="shared" si="3"/>
        <v>0</v>
      </c>
      <c r="O5" s="25">
        <f t="shared" si="4"/>
        <v>0</v>
      </c>
      <c r="P5" s="25"/>
      <c r="Q5" s="25"/>
      <c r="R5" s="25"/>
    </row>
    <row r="6" spans="1:18" x14ac:dyDescent="0.25">
      <c r="D6" s="25"/>
      <c r="E6" s="25"/>
      <c r="F6" s="25" t="e">
        <f t="shared" si="0"/>
        <v>#DIV/0!</v>
      </c>
      <c r="G6" s="26" t="e">
        <f t="shared" si="1"/>
        <v>#DIV/0!</v>
      </c>
      <c r="H6" t="e">
        <f t="shared" si="2"/>
        <v>#DIV/0!</v>
      </c>
      <c r="L6" s="25"/>
      <c r="M6" s="25"/>
      <c r="N6" s="27">
        <f t="shared" si="3"/>
        <v>0</v>
      </c>
      <c r="O6" s="25">
        <f t="shared" si="4"/>
        <v>0</v>
      </c>
      <c r="P6" s="25"/>
      <c r="Q6" s="25"/>
      <c r="R6" s="25"/>
    </row>
    <row r="7" spans="1:18" x14ac:dyDescent="0.25">
      <c r="D7" s="25"/>
      <c r="E7" s="25"/>
      <c r="F7" s="25" t="e">
        <f t="shared" ref="F7:F10" si="5">ROUND((E7/B7),0)</f>
        <v>#DIV/0!</v>
      </c>
      <c r="G7" s="26" t="e">
        <f t="shared" si="1"/>
        <v>#DIV/0!</v>
      </c>
      <c r="H7" t="e">
        <f t="shared" si="2"/>
        <v>#DIV/0!</v>
      </c>
      <c r="L7" s="25"/>
      <c r="M7" s="25"/>
      <c r="N7" s="27">
        <f t="shared" si="3"/>
        <v>0</v>
      </c>
      <c r="O7" s="25">
        <f t="shared" si="4"/>
        <v>0</v>
      </c>
      <c r="P7" s="25"/>
      <c r="Q7" s="25"/>
      <c r="R7" s="25"/>
    </row>
    <row r="8" spans="1:18" x14ac:dyDescent="0.25">
      <c r="C8">
        <f t="shared" ref="C8:C10" si="6">B8*1.1</f>
        <v>0</v>
      </c>
      <c r="D8" s="25">
        <f t="shared" ref="D8:D9" si="7">C8*1.2</f>
        <v>0</v>
      </c>
      <c r="E8" s="25"/>
      <c r="F8" s="25" t="e">
        <f t="shared" si="5"/>
        <v>#DIV/0!</v>
      </c>
      <c r="G8" s="26" t="e">
        <f t="shared" ref="G8:G9" si="8">F8/C8</f>
        <v>#DIV/0!</v>
      </c>
      <c r="H8" t="e">
        <f t="shared" ref="H8:H10" si="9">F8/D8</f>
        <v>#DIV/0!</v>
      </c>
      <c r="L8" s="25"/>
      <c r="M8" s="25"/>
      <c r="N8" s="27">
        <f t="shared" si="3"/>
        <v>0</v>
      </c>
      <c r="O8" s="25">
        <f t="shared" si="4"/>
        <v>0</v>
      </c>
      <c r="P8" s="25"/>
      <c r="Q8" s="25"/>
      <c r="R8" s="25"/>
    </row>
    <row r="9" spans="1:18" x14ac:dyDescent="0.25">
      <c r="C9">
        <f t="shared" si="6"/>
        <v>0</v>
      </c>
      <c r="D9" s="25">
        <f t="shared" si="7"/>
        <v>0</v>
      </c>
      <c r="E9" s="25"/>
      <c r="F9" s="25" t="e">
        <f t="shared" si="5"/>
        <v>#DIV/0!</v>
      </c>
      <c r="G9" s="26" t="e">
        <f t="shared" si="8"/>
        <v>#DIV/0!</v>
      </c>
      <c r="H9" t="e">
        <f t="shared" si="9"/>
        <v>#DIV/0!</v>
      </c>
      <c r="L9" s="25"/>
      <c r="M9" s="25"/>
      <c r="N9" s="27">
        <f t="shared" si="3"/>
        <v>0</v>
      </c>
      <c r="O9" s="25">
        <f t="shared" si="4"/>
        <v>0</v>
      </c>
      <c r="P9" s="25"/>
      <c r="Q9" s="25"/>
      <c r="R9" s="25"/>
    </row>
    <row r="10" spans="1:18" x14ac:dyDescent="0.25">
      <c r="C10">
        <f t="shared" si="6"/>
        <v>0</v>
      </c>
      <c r="D10" s="25">
        <v>0</v>
      </c>
      <c r="E10" s="25"/>
      <c r="F10" s="25" t="e">
        <f t="shared" si="5"/>
        <v>#DIV/0!</v>
      </c>
      <c r="G10" t="e">
        <f t="shared" ref="G10" si="10">ROUND((E10/C10),0)</f>
        <v>#DIV/0!</v>
      </c>
      <c r="H10" t="e">
        <f t="shared" si="9"/>
        <v>#DIV/0!</v>
      </c>
      <c r="L10" s="25"/>
      <c r="M10" s="25"/>
      <c r="N10" s="27">
        <f t="shared" si="3"/>
        <v>0</v>
      </c>
      <c r="O10" s="25">
        <f t="shared" si="4"/>
        <v>0</v>
      </c>
      <c r="P10" s="25"/>
      <c r="Q10" s="25"/>
      <c r="R10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AF63-7767-445C-929D-A6F89A2F1E79}">
  <dimension ref="A1"/>
  <sheetViews>
    <sheetView zoomScale="160" zoomScaleNormal="160" workbookViewId="0">
      <selection activeCell="O6" sqref="O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5778-04D1-4B15-B879-803A53A3B15A}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(Flat No.7)</vt:lpstr>
      <vt:lpstr> (Flat No.8) (2)</vt:lpstr>
      <vt:lpstr>RR</vt:lpstr>
      <vt:lpstr>20-20</vt:lpstr>
      <vt:lpstr>Area</vt:lpstr>
      <vt:lpstr>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2025-03-26T10:45:35Z</dcterms:modified>
</cp:coreProperties>
</file>